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winchestercc-my.sharepoint.com/personal/rrivers_winchester_gov_uk/Documents/Main Mods consultation/"/>
    </mc:Choice>
  </mc:AlternateContent>
  <xr:revisionPtr revIDLastSave="0" documentId="8_{34D6B660-D715-4058-9E09-26FE675F57C7}" xr6:coauthVersionLast="47" xr6:coauthVersionMax="47" xr10:uidLastSave="{00000000-0000-0000-0000-000000000000}"/>
  <bookViews>
    <workbookView xWindow="28680" yWindow="-120" windowWidth="29040" windowHeight="15720" tabRatio="891" xr2:uid="{FC4D09E7-92F7-4F27-A33A-AA2A2C303361}"/>
  </bookViews>
  <sheets>
    <sheet name="Contents" sheetId="14" r:id="rId1"/>
    <sheet name="Table 1 - Summary Sheet" sheetId="1" r:id="rId2"/>
    <sheet name="Table 2a - Completions" sheetId="8" r:id="rId3"/>
    <sheet name="Table 2b - Communal Completions" sheetId="7" r:id="rId4"/>
    <sheet name="Table 3a - Outstanding " sheetId="9" r:id="rId5"/>
    <sheet name="Table 3b - Communal Outstanding" sheetId="10" r:id="rId6"/>
    <sheet name="Table 4 - Allocations" sheetId="3" r:id="rId7"/>
    <sheet name="Table 5 - Windfall" sheetId="2" r:id="rId8"/>
    <sheet name="Table 6 - SDNP Capacity" sheetId="6" r:id="rId9"/>
    <sheet name="Table 7 Trajectory B" sheetId="11" r:id="rId10"/>
    <sheet name="Table 8 - Trajectory C, D &amp; E" sheetId="12" r:id="rId11"/>
    <sheet name="Revised Housing Trajectory" sheetId="13" r:id="rId12"/>
  </sheets>
  <externalReferences>
    <externalReference r:id="rId13"/>
    <externalReference r:id="rId14"/>
  </externalReferences>
  <definedNames>
    <definedName name="_xlnm._FilterDatabase" localSheetId="2" hidden="1">'Table 2a - Completions'!$A$6:$AD$266</definedName>
    <definedName name="_xlnm._FilterDatabase" localSheetId="3" hidden="1">'Table 2b - Communal Completions'!$A$4:$AA$4</definedName>
    <definedName name="_xlnm._FilterDatabase" localSheetId="4" hidden="1">'Table 3a - Outstanding '!$A$6:$AL$6</definedName>
    <definedName name="_xlnm._FilterDatabase" localSheetId="9" hidden="1">'Table 7 Trajectory B'!$A$5:$AL$5</definedName>
    <definedName name="_xlnm._FilterDatabase" localSheetId="10" hidden="1">'Table 8 - Trajectory C, D &amp; E'!$A$5:$AL$5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3" l="1"/>
  <c r="A18" i="14"/>
  <c r="A17" i="14"/>
  <c r="A16" i="14"/>
  <c r="A15" i="14"/>
  <c r="A14" i="14"/>
  <c r="A13" i="14"/>
  <c r="A12" i="14"/>
  <c r="A11" i="14"/>
  <c r="A10" i="14"/>
  <c r="A9" i="14"/>
  <c r="A8" i="14"/>
  <c r="S87" i="13"/>
  <c r="R87" i="13"/>
  <c r="Q87" i="13"/>
  <c r="P87" i="13"/>
  <c r="O87" i="13"/>
  <c r="N87" i="13"/>
  <c r="M87" i="13"/>
  <c r="L87" i="13"/>
  <c r="K87" i="13"/>
  <c r="J87" i="13"/>
  <c r="I87" i="13"/>
  <c r="H87" i="13"/>
  <c r="G87" i="13"/>
  <c r="F87" i="13"/>
  <c r="E87" i="13"/>
  <c r="D87" i="13"/>
  <c r="S79" i="13"/>
  <c r="R79" i="13"/>
  <c r="Q79" i="13"/>
  <c r="P79" i="13"/>
  <c r="O79" i="13"/>
  <c r="N79" i="13"/>
  <c r="M79" i="13"/>
  <c r="L79" i="13"/>
  <c r="K79" i="13"/>
  <c r="J79" i="13"/>
  <c r="I79" i="13"/>
  <c r="H79" i="13"/>
  <c r="G79" i="13"/>
  <c r="F79" i="13"/>
  <c r="E79" i="13"/>
  <c r="D79" i="13"/>
  <c r="C78" i="13"/>
  <c r="S76" i="13"/>
  <c r="R76" i="13"/>
  <c r="Q76" i="13"/>
  <c r="P76" i="13"/>
  <c r="O76" i="13"/>
  <c r="N76" i="13"/>
  <c r="M76" i="13"/>
  <c r="L76" i="13"/>
  <c r="K76" i="13"/>
  <c r="J76" i="13"/>
  <c r="I76" i="13"/>
  <c r="H76" i="13"/>
  <c r="G76" i="13"/>
  <c r="F76" i="13"/>
  <c r="E76" i="13"/>
  <c r="D76" i="13"/>
  <c r="C75" i="13"/>
  <c r="C76" i="13" s="1"/>
  <c r="S72" i="13"/>
  <c r="R72" i="13"/>
  <c r="Q72" i="13"/>
  <c r="P72" i="13"/>
  <c r="O72" i="13"/>
  <c r="N72" i="13"/>
  <c r="M72" i="13"/>
  <c r="L72" i="13"/>
  <c r="K72" i="13"/>
  <c r="J72" i="13"/>
  <c r="I72" i="13"/>
  <c r="H72" i="13"/>
  <c r="G72" i="13"/>
  <c r="F72" i="13"/>
  <c r="E72" i="13"/>
  <c r="D72" i="13"/>
  <c r="C71" i="13"/>
  <c r="C70" i="13"/>
  <c r="C69" i="13"/>
  <c r="C68" i="13"/>
  <c r="C67" i="13"/>
  <c r="C66" i="13"/>
  <c r="C65" i="13"/>
  <c r="C64" i="13"/>
  <c r="C63" i="13"/>
  <c r="C62" i="13"/>
  <c r="C61" i="13"/>
  <c r="C60" i="13"/>
  <c r="C59" i="13"/>
  <c r="C58" i="13"/>
  <c r="C57" i="13"/>
  <c r="C56" i="13"/>
  <c r="C55" i="13"/>
  <c r="C54" i="13"/>
  <c r="C53" i="13"/>
  <c r="C52" i="13"/>
  <c r="C51" i="13"/>
  <c r="C50" i="13"/>
  <c r="C49" i="13"/>
  <c r="C48" i="13"/>
  <c r="C47" i="13"/>
  <c r="C46" i="13"/>
  <c r="C45" i="13"/>
  <c r="S43" i="13"/>
  <c r="R43" i="13"/>
  <c r="Q43" i="13"/>
  <c r="P43" i="13"/>
  <c r="O43" i="13"/>
  <c r="N43" i="13"/>
  <c r="M43" i="13"/>
  <c r="L43" i="13"/>
  <c r="K43" i="13"/>
  <c r="J43" i="13"/>
  <c r="I43" i="13"/>
  <c r="H43" i="13"/>
  <c r="G43" i="13"/>
  <c r="F43" i="13"/>
  <c r="E43" i="13"/>
  <c r="D43" i="13"/>
  <c r="C42" i="13"/>
  <c r="C41" i="13"/>
  <c r="C43" i="13" s="1"/>
  <c r="C38" i="13"/>
  <c r="S36" i="13"/>
  <c r="R36" i="13"/>
  <c r="Q36" i="13"/>
  <c r="P36" i="13"/>
  <c r="O36" i="13"/>
  <c r="N36" i="13"/>
  <c r="M36" i="13"/>
  <c r="L36" i="13"/>
  <c r="K36" i="13"/>
  <c r="J36" i="13"/>
  <c r="I36" i="13"/>
  <c r="H36" i="13"/>
  <c r="G36" i="13"/>
  <c r="F36" i="13"/>
  <c r="E36" i="13"/>
  <c r="D36" i="13"/>
  <c r="C35" i="13"/>
  <c r="C34" i="13"/>
  <c r="C33" i="13"/>
  <c r="S31" i="13"/>
  <c r="R31" i="13"/>
  <c r="Q31" i="13"/>
  <c r="P31" i="13"/>
  <c r="O31" i="13"/>
  <c r="N31" i="13"/>
  <c r="M31" i="13"/>
  <c r="L31" i="13"/>
  <c r="K31" i="13"/>
  <c r="J31" i="13"/>
  <c r="I31" i="13"/>
  <c r="H31" i="13"/>
  <c r="G31" i="13"/>
  <c r="F31" i="13"/>
  <c r="E31" i="13"/>
  <c r="D31" i="13"/>
  <c r="C30" i="13"/>
  <c r="C29" i="13"/>
  <c r="C28" i="13"/>
  <c r="C27" i="13"/>
  <c r="C26" i="13"/>
  <c r="S24" i="13"/>
  <c r="R24" i="13"/>
  <c r="Q24" i="13"/>
  <c r="P24" i="13"/>
  <c r="O24" i="13"/>
  <c r="N24" i="13"/>
  <c r="M24" i="13"/>
  <c r="L24" i="13"/>
  <c r="K24" i="13"/>
  <c r="J24" i="13"/>
  <c r="I24" i="13"/>
  <c r="H24" i="13"/>
  <c r="G24" i="13"/>
  <c r="F24" i="13"/>
  <c r="E24" i="13"/>
  <c r="D24" i="13"/>
  <c r="C23" i="13"/>
  <c r="C22" i="13"/>
  <c r="C21" i="13"/>
  <c r="C20" i="13"/>
  <c r="C19" i="13"/>
  <c r="C18" i="13"/>
  <c r="C17" i="13"/>
  <c r="C16" i="13"/>
  <c r="C15" i="13"/>
  <c r="C14" i="13"/>
  <c r="C13" i="13"/>
  <c r="C12" i="13"/>
  <c r="C11" i="13"/>
  <c r="S9" i="13"/>
  <c r="R9" i="13"/>
  <c r="Q9" i="13"/>
  <c r="P9" i="13"/>
  <c r="O9" i="13"/>
  <c r="N9" i="13"/>
  <c r="M9" i="13"/>
  <c r="L9" i="13"/>
  <c r="K9" i="13"/>
  <c r="J9" i="13"/>
  <c r="I9" i="13"/>
  <c r="H9" i="13"/>
  <c r="G9" i="13"/>
  <c r="F9" i="13"/>
  <c r="E9" i="13"/>
  <c r="D9" i="13"/>
  <c r="C9" i="13"/>
  <c r="C8" i="13"/>
  <c r="C6" i="13"/>
  <c r="C5" i="13"/>
  <c r="AH295" i="12"/>
  <c r="AH173" i="12"/>
  <c r="AH133" i="12"/>
  <c r="AH87" i="12"/>
  <c r="AH48" i="12"/>
  <c r="AH354" i="11"/>
  <c r="L644" i="9"/>
  <c r="L643" i="9"/>
  <c r="L642" i="9"/>
  <c r="H83" i="13" l="1"/>
  <c r="I83" i="13"/>
  <c r="O83" i="13"/>
  <c r="T24" i="13"/>
  <c r="S83" i="13"/>
  <c r="T43" i="13"/>
  <c r="J83" i="13"/>
  <c r="C36" i="13"/>
  <c r="C79" i="13"/>
  <c r="M83" i="13"/>
  <c r="K83" i="13"/>
  <c r="C31" i="13"/>
  <c r="C72" i="13"/>
  <c r="P83" i="13"/>
  <c r="T36" i="13"/>
  <c r="C24" i="13"/>
  <c r="G83" i="13"/>
  <c r="L83" i="13"/>
  <c r="N83" i="13"/>
  <c r="E83" i="13"/>
  <c r="F86" i="13" s="1"/>
  <c r="F89" i="13" s="1"/>
  <c r="D83" i="13"/>
  <c r="Q83" i="13"/>
  <c r="F83" i="13"/>
  <c r="R83" i="13"/>
  <c r="T31" i="13"/>
  <c r="D86" i="13"/>
  <c r="D89" i="13" s="1"/>
  <c r="AH296" i="12"/>
  <c r="AH298" i="12" s="1"/>
  <c r="AH330" i="12" s="1"/>
  <c r="AH331" i="12" s="1"/>
  <c r="E86" i="13" l="1"/>
  <c r="E89" i="13" s="1"/>
  <c r="I86" i="13"/>
  <c r="I89" i="13" s="1"/>
  <c r="G86" i="13"/>
  <c r="G89" i="13" s="1"/>
  <c r="J86" i="13"/>
  <c r="J89" i="13" s="1"/>
  <c r="P86" i="13"/>
  <c r="P89" i="13" s="1"/>
  <c r="C83" i="13"/>
  <c r="Q86" i="13"/>
  <c r="Q89" i="13" s="1"/>
  <c r="N86" i="13"/>
  <c r="N89" i="13" s="1"/>
  <c r="S86" i="13"/>
  <c r="S89" i="13" s="1"/>
  <c r="S93" i="13" s="1"/>
  <c r="K86" i="13"/>
  <c r="K89" i="13" s="1"/>
  <c r="L86" i="13"/>
  <c r="L89" i="13" s="1"/>
  <c r="M86" i="13"/>
  <c r="M89" i="13" s="1"/>
  <c r="R86" i="13"/>
  <c r="R89" i="13" s="1"/>
  <c r="O86" i="13"/>
  <c r="O89" i="13" s="1"/>
  <c r="H86" i="13"/>
  <c r="H89" i="13" s="1"/>
  <c r="G678" i="9" l="1"/>
  <c r="AE16" i="10"/>
  <c r="AE17" i="10" s="1"/>
  <c r="AE19" i="10" s="1"/>
  <c r="AE9" i="10"/>
  <c r="AE8" i="10"/>
  <c r="D656" i="9"/>
  <c r="P656" i="9" s="1"/>
  <c r="D654" i="9"/>
  <c r="P654" i="9" s="1"/>
  <c r="P645" i="9"/>
  <c r="G645" i="9"/>
  <c r="AH642" i="9"/>
  <c r="E642" i="9"/>
  <c r="E678" i="9" s="1"/>
  <c r="AH637" i="9"/>
  <c r="AI635" i="9"/>
  <c r="AG635" i="9"/>
  <c r="AF635" i="9"/>
  <c r="AI634" i="9"/>
  <c r="AG634" i="9"/>
  <c r="AF634" i="9"/>
  <c r="AI633" i="9"/>
  <c r="AG633" i="9"/>
  <c r="AF633" i="9"/>
  <c r="AI632" i="9"/>
  <c r="AG632" i="9"/>
  <c r="AF632" i="9"/>
  <c r="AI631" i="9"/>
  <c r="AG631" i="9"/>
  <c r="AF631" i="9"/>
  <c r="AI630" i="9"/>
  <c r="AG630" i="9"/>
  <c r="AF630" i="9"/>
  <c r="AI629" i="9"/>
  <c r="AG629" i="9"/>
  <c r="AF629" i="9"/>
  <c r="AI628" i="9"/>
  <c r="AG628" i="9"/>
  <c r="AF628" i="9"/>
  <c r="AI627" i="9"/>
  <c r="AG627" i="9"/>
  <c r="AF627" i="9"/>
  <c r="AI626" i="9"/>
  <c r="AG626" i="9"/>
  <c r="AF626" i="9"/>
  <c r="AI625" i="9"/>
  <c r="AG625" i="9"/>
  <c r="AF625" i="9"/>
  <c r="AI624" i="9"/>
  <c r="AG624" i="9"/>
  <c r="AF624" i="9"/>
  <c r="AI623" i="9"/>
  <c r="AG623" i="9"/>
  <c r="AF623" i="9"/>
  <c r="AI622" i="9"/>
  <c r="AG622" i="9"/>
  <c r="AF622" i="9"/>
  <c r="AI621" i="9"/>
  <c r="AG621" i="9"/>
  <c r="AF621" i="9"/>
  <c r="AI620" i="9"/>
  <c r="AG620" i="9"/>
  <c r="AF620" i="9"/>
  <c r="AI619" i="9"/>
  <c r="AG619" i="9"/>
  <c r="AF619" i="9"/>
  <c r="AI618" i="9"/>
  <c r="AG618" i="9"/>
  <c r="AF618" i="9"/>
  <c r="AI617" i="9"/>
  <c r="AG617" i="9"/>
  <c r="AF617" i="9"/>
  <c r="AI616" i="9"/>
  <c r="AG616" i="9"/>
  <c r="AF616" i="9"/>
  <c r="AI615" i="9"/>
  <c r="AG615" i="9"/>
  <c r="AF615" i="9"/>
  <c r="AI614" i="9"/>
  <c r="AG614" i="9"/>
  <c r="AF614" i="9"/>
  <c r="AI613" i="9"/>
  <c r="AG613" i="9"/>
  <c r="AF613" i="9"/>
  <c r="AI612" i="9"/>
  <c r="AG612" i="9"/>
  <c r="AF612" i="9"/>
  <c r="AI611" i="9"/>
  <c r="AG611" i="9"/>
  <c r="AF611" i="9"/>
  <c r="AI610" i="9"/>
  <c r="AG610" i="9"/>
  <c r="AF610" i="9"/>
  <c r="AI609" i="9"/>
  <c r="AG609" i="9"/>
  <c r="AF609" i="9"/>
  <c r="AI608" i="9"/>
  <c r="AG608" i="9"/>
  <c r="AF608" i="9"/>
  <c r="AI607" i="9"/>
  <c r="AG607" i="9"/>
  <c r="AF607" i="9"/>
  <c r="AI606" i="9"/>
  <c r="AG606" i="9"/>
  <c r="AF606" i="9"/>
  <c r="AI605" i="9"/>
  <c r="AG605" i="9"/>
  <c r="AF605" i="9"/>
  <c r="AI604" i="9"/>
  <c r="AG604" i="9"/>
  <c r="AF604" i="9"/>
  <c r="AI603" i="9"/>
  <c r="AG603" i="9"/>
  <c r="AF603" i="9"/>
  <c r="AI602" i="9"/>
  <c r="AG602" i="9"/>
  <c r="AF602" i="9"/>
  <c r="AI601" i="9"/>
  <c r="AG601" i="9"/>
  <c r="AF601" i="9"/>
  <c r="AI600" i="9"/>
  <c r="AG600" i="9"/>
  <c r="AF600" i="9"/>
  <c r="AI599" i="9"/>
  <c r="AG599" i="9"/>
  <c r="AF599" i="9"/>
  <c r="AI598" i="9"/>
  <c r="AG598" i="9"/>
  <c r="AF598" i="9"/>
  <c r="AI597" i="9"/>
  <c r="AG597" i="9"/>
  <c r="AF597" i="9"/>
  <c r="AI596" i="9"/>
  <c r="AG596" i="9"/>
  <c r="AF596" i="9"/>
  <c r="AI595" i="9"/>
  <c r="AG595" i="9"/>
  <c r="AF595" i="9"/>
  <c r="AI594" i="9"/>
  <c r="AG594" i="9"/>
  <c r="AF594" i="9"/>
  <c r="AI593" i="9"/>
  <c r="AG593" i="9"/>
  <c r="AF593" i="9"/>
  <c r="AI592" i="9"/>
  <c r="AG592" i="9"/>
  <c r="AF592" i="9"/>
  <c r="AI591" i="9"/>
  <c r="AG591" i="9"/>
  <c r="AF591" i="9"/>
  <c r="AI590" i="9"/>
  <c r="AG590" i="9"/>
  <c r="AF590" i="9"/>
  <c r="AI589" i="9"/>
  <c r="AG589" i="9"/>
  <c r="AF589" i="9"/>
  <c r="AI588" i="9"/>
  <c r="AG588" i="9"/>
  <c r="AF588" i="9"/>
  <c r="AI587" i="9"/>
  <c r="AG587" i="9"/>
  <c r="AF587" i="9"/>
  <c r="AI586" i="9"/>
  <c r="AG586" i="9"/>
  <c r="AF586" i="9"/>
  <c r="AI585" i="9"/>
  <c r="AG585" i="9"/>
  <c r="AF585" i="9"/>
  <c r="AI584" i="9"/>
  <c r="AG584" i="9"/>
  <c r="AF584" i="9"/>
  <c r="AI583" i="9"/>
  <c r="AG583" i="9"/>
  <c r="AF583" i="9"/>
  <c r="AI582" i="9"/>
  <c r="AG582" i="9"/>
  <c r="AF582" i="9"/>
  <c r="AI581" i="9"/>
  <c r="AG581" i="9"/>
  <c r="AF581" i="9"/>
  <c r="AI580" i="9"/>
  <c r="AG580" i="9"/>
  <c r="AF580" i="9"/>
  <c r="AI579" i="9"/>
  <c r="AG579" i="9"/>
  <c r="AF579" i="9"/>
  <c r="AI578" i="9"/>
  <c r="AG578" i="9"/>
  <c r="AF578" i="9"/>
  <c r="AI577" i="9"/>
  <c r="AG577" i="9"/>
  <c r="AF577" i="9"/>
  <c r="AI576" i="9"/>
  <c r="AG576" i="9"/>
  <c r="AF576" i="9"/>
  <c r="AI575" i="9"/>
  <c r="AG575" i="9"/>
  <c r="AF575" i="9"/>
  <c r="AI574" i="9"/>
  <c r="AG574" i="9"/>
  <c r="AF574" i="9"/>
  <c r="AI573" i="9"/>
  <c r="AG573" i="9"/>
  <c r="AF573" i="9"/>
  <c r="AI572" i="9"/>
  <c r="AG572" i="9"/>
  <c r="AF572" i="9"/>
  <c r="AI571" i="9"/>
  <c r="AG571" i="9"/>
  <c r="AF571" i="9"/>
  <c r="AI570" i="9"/>
  <c r="AG570" i="9"/>
  <c r="AF570" i="9"/>
  <c r="AI569" i="9"/>
  <c r="AG569" i="9"/>
  <c r="AF569" i="9"/>
  <c r="AI568" i="9"/>
  <c r="AG568" i="9"/>
  <c r="AF568" i="9"/>
  <c r="AI567" i="9"/>
  <c r="AG567" i="9"/>
  <c r="AF567" i="9"/>
  <c r="AI566" i="9"/>
  <c r="AG566" i="9"/>
  <c r="AF566" i="9"/>
  <c r="AI565" i="9"/>
  <c r="AG565" i="9"/>
  <c r="AF565" i="9"/>
  <c r="AI564" i="9"/>
  <c r="AG564" i="9"/>
  <c r="AF564" i="9"/>
  <c r="AI563" i="9"/>
  <c r="AG563" i="9"/>
  <c r="AF563" i="9"/>
  <c r="AI562" i="9"/>
  <c r="AG562" i="9"/>
  <c r="AF562" i="9"/>
  <c r="AI561" i="9"/>
  <c r="AG561" i="9"/>
  <c r="AF561" i="9"/>
  <c r="AI560" i="9"/>
  <c r="AG560" i="9"/>
  <c r="AF560" i="9"/>
  <c r="AI559" i="9"/>
  <c r="AG559" i="9"/>
  <c r="AF559" i="9"/>
  <c r="AI558" i="9"/>
  <c r="AG558" i="9"/>
  <c r="AF558" i="9"/>
  <c r="AI557" i="9"/>
  <c r="AG557" i="9"/>
  <c r="AF557" i="9"/>
  <c r="AI556" i="9"/>
  <c r="AG556" i="9"/>
  <c r="AF556" i="9"/>
  <c r="AI555" i="9"/>
  <c r="AG555" i="9"/>
  <c r="AF555" i="9"/>
  <c r="AI554" i="9"/>
  <c r="AG554" i="9"/>
  <c r="AF554" i="9"/>
  <c r="AI553" i="9"/>
  <c r="AG553" i="9"/>
  <c r="AF553" i="9"/>
  <c r="AI552" i="9"/>
  <c r="AG552" i="9"/>
  <c r="AF552" i="9"/>
  <c r="AI551" i="9"/>
  <c r="AG551" i="9"/>
  <c r="AF551" i="9"/>
  <c r="AI550" i="9"/>
  <c r="AG550" i="9"/>
  <c r="AF550" i="9"/>
  <c r="AI549" i="9"/>
  <c r="AG549" i="9"/>
  <c r="AF549" i="9"/>
  <c r="AI548" i="9"/>
  <c r="AG548" i="9"/>
  <c r="AF548" i="9"/>
  <c r="AI547" i="9"/>
  <c r="AG547" i="9"/>
  <c r="AF547" i="9"/>
  <c r="AI546" i="9"/>
  <c r="AG546" i="9"/>
  <c r="AF546" i="9"/>
  <c r="AI545" i="9"/>
  <c r="AG545" i="9"/>
  <c r="AF545" i="9"/>
  <c r="AI544" i="9"/>
  <c r="AG544" i="9"/>
  <c r="AF544" i="9"/>
  <c r="AI543" i="9"/>
  <c r="AG543" i="9"/>
  <c r="AF543" i="9"/>
  <c r="AI542" i="9"/>
  <c r="AG542" i="9"/>
  <c r="AF542" i="9"/>
  <c r="AI541" i="9"/>
  <c r="AG541" i="9"/>
  <c r="AF541" i="9"/>
  <c r="AI540" i="9"/>
  <c r="AG540" i="9"/>
  <c r="AF540" i="9"/>
  <c r="AI539" i="9"/>
  <c r="AG539" i="9"/>
  <c r="AF539" i="9"/>
  <c r="AI538" i="9"/>
  <c r="AG538" i="9"/>
  <c r="AF538" i="9"/>
  <c r="AI537" i="9"/>
  <c r="AG537" i="9"/>
  <c r="AF537" i="9"/>
  <c r="AI536" i="9"/>
  <c r="AG536" i="9"/>
  <c r="AF536" i="9"/>
  <c r="AI535" i="9"/>
  <c r="AG535" i="9"/>
  <c r="AF535" i="9"/>
  <c r="AI534" i="9"/>
  <c r="AG534" i="9"/>
  <c r="AF534" i="9"/>
  <c r="AI533" i="9"/>
  <c r="AG533" i="9"/>
  <c r="AF533" i="9"/>
  <c r="AI532" i="9"/>
  <c r="AG532" i="9"/>
  <c r="AF532" i="9"/>
  <c r="AI531" i="9"/>
  <c r="AG531" i="9"/>
  <c r="AF531" i="9"/>
  <c r="AI530" i="9"/>
  <c r="AG530" i="9"/>
  <c r="AF530" i="9"/>
  <c r="AI529" i="9"/>
  <c r="AG529" i="9"/>
  <c r="AF529" i="9"/>
  <c r="AI528" i="9"/>
  <c r="AG528" i="9"/>
  <c r="AF528" i="9"/>
  <c r="AI527" i="9"/>
  <c r="AG527" i="9"/>
  <c r="AF527" i="9"/>
  <c r="AI526" i="9"/>
  <c r="AG526" i="9"/>
  <c r="AF526" i="9"/>
  <c r="AI525" i="9"/>
  <c r="AG525" i="9"/>
  <c r="AF525" i="9"/>
  <c r="AI524" i="9"/>
  <c r="AG524" i="9"/>
  <c r="AF524" i="9"/>
  <c r="AI523" i="9"/>
  <c r="AG523" i="9"/>
  <c r="AF523" i="9"/>
  <c r="AI522" i="9"/>
  <c r="AG522" i="9"/>
  <c r="AF522" i="9"/>
  <c r="AI521" i="9"/>
  <c r="AG521" i="9"/>
  <c r="AF521" i="9"/>
  <c r="AI520" i="9"/>
  <c r="AG520" i="9"/>
  <c r="AF520" i="9"/>
  <c r="AI519" i="9"/>
  <c r="AG519" i="9"/>
  <c r="AF519" i="9"/>
  <c r="AI518" i="9"/>
  <c r="AG518" i="9"/>
  <c r="AF518" i="9"/>
  <c r="AI517" i="9"/>
  <c r="AG517" i="9"/>
  <c r="AF517" i="9"/>
  <c r="AI516" i="9"/>
  <c r="AG516" i="9"/>
  <c r="AF516" i="9"/>
  <c r="AI515" i="9"/>
  <c r="AG515" i="9"/>
  <c r="AF515" i="9"/>
  <c r="AI514" i="9"/>
  <c r="AG514" i="9"/>
  <c r="AF514" i="9"/>
  <c r="AI513" i="9"/>
  <c r="AG513" i="9"/>
  <c r="AF513" i="9"/>
  <c r="AI512" i="9"/>
  <c r="AG512" i="9"/>
  <c r="AF512" i="9"/>
  <c r="AI511" i="9"/>
  <c r="AG511" i="9"/>
  <c r="AF511" i="9"/>
  <c r="AI510" i="9"/>
  <c r="AG510" i="9"/>
  <c r="AF510" i="9"/>
  <c r="AI509" i="9"/>
  <c r="AG509" i="9"/>
  <c r="AF509" i="9"/>
  <c r="AI508" i="9"/>
  <c r="AG508" i="9"/>
  <c r="AF508" i="9"/>
  <c r="AI507" i="9"/>
  <c r="AG507" i="9"/>
  <c r="AF507" i="9"/>
  <c r="AI506" i="9"/>
  <c r="AG506" i="9"/>
  <c r="AF506" i="9"/>
  <c r="AI505" i="9"/>
  <c r="AG505" i="9"/>
  <c r="AF505" i="9"/>
  <c r="AI504" i="9"/>
  <c r="AG504" i="9"/>
  <c r="AF504" i="9"/>
  <c r="AI503" i="9"/>
  <c r="AG503" i="9"/>
  <c r="AF503" i="9"/>
  <c r="AI502" i="9"/>
  <c r="AG502" i="9"/>
  <c r="AF502" i="9"/>
  <c r="AI501" i="9"/>
  <c r="AG501" i="9"/>
  <c r="AF501" i="9"/>
  <c r="AI500" i="9"/>
  <c r="AG500" i="9"/>
  <c r="AF500" i="9"/>
  <c r="AI499" i="9"/>
  <c r="AG499" i="9"/>
  <c r="AF499" i="9"/>
  <c r="AI498" i="9"/>
  <c r="AG498" i="9"/>
  <c r="AF498" i="9"/>
  <c r="AI497" i="9"/>
  <c r="AG497" i="9"/>
  <c r="AF497" i="9"/>
  <c r="AI496" i="9"/>
  <c r="AG496" i="9"/>
  <c r="AF496" i="9"/>
  <c r="AI495" i="9"/>
  <c r="AG495" i="9"/>
  <c r="AF495" i="9"/>
  <c r="AI494" i="9"/>
  <c r="AG494" i="9"/>
  <c r="AF494" i="9"/>
  <c r="AI493" i="9"/>
  <c r="AG493" i="9"/>
  <c r="AF493" i="9"/>
  <c r="AI492" i="9"/>
  <c r="AG492" i="9"/>
  <c r="AF492" i="9"/>
  <c r="AI491" i="9"/>
  <c r="AG491" i="9"/>
  <c r="AF491" i="9"/>
  <c r="AI490" i="9"/>
  <c r="AG490" i="9"/>
  <c r="AF490" i="9"/>
  <c r="AI489" i="9"/>
  <c r="AG489" i="9"/>
  <c r="AF489" i="9"/>
  <c r="AI488" i="9"/>
  <c r="AG488" i="9"/>
  <c r="AF488" i="9"/>
  <c r="AI487" i="9"/>
  <c r="AG487" i="9"/>
  <c r="AF487" i="9"/>
  <c r="AI486" i="9"/>
  <c r="AG486" i="9"/>
  <c r="AF486" i="9"/>
  <c r="AI485" i="9"/>
  <c r="AG485" i="9"/>
  <c r="AF485" i="9"/>
  <c r="AI484" i="9"/>
  <c r="AG484" i="9"/>
  <c r="AF484" i="9"/>
  <c r="AI483" i="9"/>
  <c r="AG483" i="9"/>
  <c r="AF483" i="9"/>
  <c r="AI482" i="9"/>
  <c r="AG482" i="9"/>
  <c r="AF482" i="9"/>
  <c r="AI481" i="9"/>
  <c r="AG481" i="9"/>
  <c r="AF481" i="9"/>
  <c r="AI480" i="9"/>
  <c r="AG480" i="9"/>
  <c r="AF480" i="9"/>
  <c r="AI479" i="9"/>
  <c r="AG479" i="9"/>
  <c r="AF479" i="9"/>
  <c r="AI478" i="9"/>
  <c r="AG478" i="9"/>
  <c r="AF478" i="9"/>
  <c r="AI477" i="9"/>
  <c r="AG477" i="9"/>
  <c r="AF477" i="9"/>
  <c r="AI476" i="9"/>
  <c r="AG476" i="9"/>
  <c r="AF476" i="9"/>
  <c r="AI475" i="9"/>
  <c r="AG475" i="9"/>
  <c r="AF475" i="9"/>
  <c r="AI474" i="9"/>
  <c r="AG474" i="9"/>
  <c r="AF474" i="9"/>
  <c r="AI473" i="9"/>
  <c r="AG473" i="9"/>
  <c r="AF473" i="9"/>
  <c r="AI472" i="9"/>
  <c r="AG472" i="9"/>
  <c r="AF472" i="9"/>
  <c r="AI471" i="9"/>
  <c r="AG471" i="9"/>
  <c r="AF471" i="9"/>
  <c r="AI470" i="9"/>
  <c r="AG470" i="9"/>
  <c r="AF470" i="9"/>
  <c r="AI469" i="9"/>
  <c r="AG469" i="9"/>
  <c r="AF469" i="9"/>
  <c r="AI468" i="9"/>
  <c r="AG468" i="9"/>
  <c r="AF468" i="9"/>
  <c r="AI467" i="9"/>
  <c r="AG467" i="9"/>
  <c r="AF467" i="9"/>
  <c r="AI466" i="9"/>
  <c r="AG466" i="9"/>
  <c r="AF466" i="9"/>
  <c r="AI465" i="9"/>
  <c r="AG465" i="9"/>
  <c r="AF465" i="9"/>
  <c r="AI464" i="9"/>
  <c r="AG464" i="9"/>
  <c r="AF464" i="9"/>
  <c r="AI463" i="9"/>
  <c r="AG463" i="9"/>
  <c r="AF463" i="9"/>
  <c r="AI462" i="9"/>
  <c r="AG462" i="9"/>
  <c r="AF462" i="9"/>
  <c r="AI461" i="9"/>
  <c r="AG461" i="9"/>
  <c r="AF461" i="9"/>
  <c r="AI460" i="9"/>
  <c r="AG460" i="9"/>
  <c r="AF460" i="9"/>
  <c r="AI459" i="9"/>
  <c r="AG459" i="9"/>
  <c r="AF459" i="9"/>
  <c r="AI458" i="9"/>
  <c r="AG458" i="9"/>
  <c r="AF458" i="9"/>
  <c r="AI457" i="9"/>
  <c r="AG457" i="9"/>
  <c r="AF457" i="9"/>
  <c r="AI456" i="9"/>
  <c r="AG456" i="9"/>
  <c r="AF456" i="9"/>
  <c r="AI455" i="9"/>
  <c r="AG455" i="9"/>
  <c r="AF455" i="9"/>
  <c r="AI454" i="9"/>
  <c r="AG454" i="9"/>
  <c r="AF454" i="9"/>
  <c r="AI453" i="9"/>
  <c r="AG453" i="9"/>
  <c r="AF453" i="9"/>
  <c r="AI452" i="9"/>
  <c r="AG452" i="9"/>
  <c r="AF452" i="9"/>
  <c r="AI451" i="9"/>
  <c r="AG451" i="9"/>
  <c r="AF451" i="9"/>
  <c r="AI450" i="9"/>
  <c r="AG450" i="9"/>
  <c r="AF450" i="9"/>
  <c r="AI449" i="9"/>
  <c r="AG449" i="9"/>
  <c r="AF449" i="9"/>
  <c r="AI448" i="9"/>
  <c r="AG448" i="9"/>
  <c r="AF448" i="9"/>
  <c r="AI447" i="9"/>
  <c r="AG447" i="9"/>
  <c r="AF447" i="9"/>
  <c r="AI446" i="9"/>
  <c r="AG446" i="9"/>
  <c r="AF446" i="9"/>
  <c r="AI445" i="9"/>
  <c r="AG445" i="9"/>
  <c r="AF445" i="9"/>
  <c r="AI444" i="9"/>
  <c r="AG444" i="9"/>
  <c r="AF444" i="9"/>
  <c r="AI443" i="9"/>
  <c r="AG443" i="9"/>
  <c r="AF443" i="9"/>
  <c r="AI442" i="9"/>
  <c r="AG442" i="9"/>
  <c r="AF442" i="9"/>
  <c r="AI441" i="9"/>
  <c r="AG441" i="9"/>
  <c r="AF441" i="9"/>
  <c r="AI440" i="9"/>
  <c r="AG440" i="9"/>
  <c r="AF440" i="9"/>
  <c r="AI439" i="9"/>
  <c r="AG439" i="9"/>
  <c r="AF439" i="9"/>
  <c r="AI438" i="9"/>
  <c r="AG438" i="9"/>
  <c r="AF438" i="9"/>
  <c r="AI437" i="9"/>
  <c r="AG437" i="9"/>
  <c r="AF437" i="9"/>
  <c r="AI436" i="9"/>
  <c r="AG436" i="9"/>
  <c r="AF436" i="9"/>
  <c r="AI435" i="9"/>
  <c r="AG435" i="9"/>
  <c r="AF435" i="9"/>
  <c r="AI434" i="9"/>
  <c r="AG434" i="9"/>
  <c r="AF434" i="9"/>
  <c r="AI433" i="9"/>
  <c r="AG433" i="9"/>
  <c r="AF433" i="9"/>
  <c r="AI432" i="9"/>
  <c r="AG432" i="9"/>
  <c r="AF432" i="9"/>
  <c r="AI431" i="9"/>
  <c r="AG431" i="9"/>
  <c r="AF431" i="9"/>
  <c r="AI430" i="9"/>
  <c r="AG430" i="9"/>
  <c r="AF430" i="9"/>
  <c r="AI429" i="9"/>
  <c r="AG429" i="9"/>
  <c r="AF429" i="9"/>
  <c r="AI428" i="9"/>
  <c r="AG428" i="9"/>
  <c r="AF428" i="9"/>
  <c r="AI427" i="9"/>
  <c r="AG427" i="9"/>
  <c r="AF427" i="9"/>
  <c r="AI426" i="9"/>
  <c r="AG426" i="9"/>
  <c r="AF426" i="9"/>
  <c r="AI425" i="9"/>
  <c r="AG425" i="9"/>
  <c r="AF425" i="9"/>
  <c r="AI424" i="9"/>
  <c r="AG424" i="9"/>
  <c r="AF424" i="9"/>
  <c r="AI423" i="9"/>
  <c r="AG423" i="9"/>
  <c r="AF423" i="9"/>
  <c r="AI422" i="9"/>
  <c r="AG422" i="9"/>
  <c r="AF422" i="9"/>
  <c r="AI421" i="9"/>
  <c r="AG421" i="9"/>
  <c r="AF421" i="9"/>
  <c r="AI420" i="9"/>
  <c r="AG420" i="9"/>
  <c r="AF420" i="9"/>
  <c r="AI419" i="9"/>
  <c r="AG419" i="9"/>
  <c r="AF419" i="9"/>
  <c r="AI418" i="9"/>
  <c r="AG418" i="9"/>
  <c r="AF418" i="9"/>
  <c r="AI417" i="9"/>
  <c r="AG417" i="9"/>
  <c r="AF417" i="9"/>
  <c r="AI416" i="9"/>
  <c r="AG416" i="9"/>
  <c r="AF416" i="9"/>
  <c r="AI415" i="9"/>
  <c r="AG415" i="9"/>
  <c r="AF415" i="9"/>
  <c r="AI414" i="9"/>
  <c r="AG414" i="9"/>
  <c r="AF414" i="9"/>
  <c r="AI413" i="9"/>
  <c r="AG413" i="9"/>
  <c r="AF413" i="9"/>
  <c r="AI412" i="9"/>
  <c r="AG412" i="9"/>
  <c r="AF412" i="9"/>
  <c r="AI411" i="9"/>
  <c r="AG411" i="9"/>
  <c r="AF411" i="9"/>
  <c r="AI410" i="9"/>
  <c r="AG410" i="9"/>
  <c r="AF410" i="9"/>
  <c r="AI409" i="9"/>
  <c r="AG409" i="9"/>
  <c r="AF409" i="9"/>
  <c r="AI408" i="9"/>
  <c r="AG408" i="9"/>
  <c r="AF408" i="9"/>
  <c r="AI407" i="9"/>
  <c r="AG407" i="9"/>
  <c r="AF407" i="9"/>
  <c r="AI406" i="9"/>
  <c r="AG406" i="9"/>
  <c r="AF406" i="9"/>
  <c r="AI405" i="9"/>
  <c r="AG405" i="9"/>
  <c r="AF405" i="9"/>
  <c r="AI404" i="9"/>
  <c r="AG404" i="9"/>
  <c r="AF404" i="9"/>
  <c r="AI403" i="9"/>
  <c r="AG403" i="9"/>
  <c r="AF403" i="9"/>
  <c r="AI402" i="9"/>
  <c r="AG402" i="9"/>
  <c r="AF402" i="9"/>
  <c r="AI401" i="9"/>
  <c r="AG401" i="9"/>
  <c r="AF401" i="9"/>
  <c r="AI400" i="9"/>
  <c r="AG400" i="9"/>
  <c r="AF400" i="9"/>
  <c r="AI399" i="9"/>
  <c r="AG399" i="9"/>
  <c r="AF399" i="9"/>
  <c r="AI398" i="9"/>
  <c r="AG398" i="9"/>
  <c r="AF398" i="9"/>
  <c r="AI397" i="9"/>
  <c r="AG397" i="9"/>
  <c r="AF397" i="9"/>
  <c r="AI396" i="9"/>
  <c r="AG396" i="9"/>
  <c r="AF396" i="9"/>
  <c r="AI395" i="9"/>
  <c r="AG395" i="9"/>
  <c r="AF395" i="9"/>
  <c r="AI394" i="9"/>
  <c r="AG394" i="9"/>
  <c r="AF394" i="9"/>
  <c r="AI393" i="9"/>
  <c r="AG393" i="9"/>
  <c r="AF393" i="9"/>
  <c r="AI392" i="9"/>
  <c r="AG392" i="9"/>
  <c r="AF392" i="9"/>
  <c r="AI391" i="9"/>
  <c r="AG391" i="9"/>
  <c r="AF391" i="9"/>
  <c r="AI390" i="9"/>
  <c r="AG390" i="9"/>
  <c r="AF390" i="9"/>
  <c r="AI389" i="9"/>
  <c r="AG389" i="9"/>
  <c r="AF389" i="9"/>
  <c r="AI388" i="9"/>
  <c r="AG388" i="9"/>
  <c r="AF388" i="9"/>
  <c r="AI387" i="9"/>
  <c r="AG387" i="9"/>
  <c r="AF387" i="9"/>
  <c r="AI386" i="9"/>
  <c r="AG386" i="9"/>
  <c r="AF386" i="9"/>
  <c r="AI385" i="9"/>
  <c r="AG385" i="9"/>
  <c r="AF385" i="9"/>
  <c r="AI384" i="9"/>
  <c r="AG384" i="9"/>
  <c r="AF384" i="9"/>
  <c r="AI383" i="9"/>
  <c r="AG383" i="9"/>
  <c r="AF383" i="9"/>
  <c r="AI382" i="9"/>
  <c r="AG382" i="9"/>
  <c r="AF382" i="9"/>
  <c r="AH382" i="9" s="1"/>
  <c r="AI381" i="9"/>
  <c r="AG381" i="9"/>
  <c r="AF381" i="9"/>
  <c r="AI380" i="9"/>
  <c r="AG380" i="9"/>
  <c r="AF380" i="9"/>
  <c r="AI379" i="9"/>
  <c r="AG379" i="9"/>
  <c r="AF379" i="9"/>
  <c r="AI378" i="9"/>
  <c r="AG378" i="9"/>
  <c r="AF378" i="9"/>
  <c r="AI377" i="9"/>
  <c r="AG377" i="9"/>
  <c r="AF377" i="9"/>
  <c r="AI376" i="9"/>
  <c r="AG376" i="9"/>
  <c r="AF376" i="9"/>
  <c r="AI375" i="9"/>
  <c r="AG375" i="9"/>
  <c r="AF375" i="9"/>
  <c r="AI374" i="9"/>
  <c r="AG374" i="9"/>
  <c r="AF374" i="9"/>
  <c r="AI373" i="9"/>
  <c r="AG373" i="9"/>
  <c r="AF373" i="9"/>
  <c r="AI372" i="9"/>
  <c r="AG372" i="9"/>
  <c r="AF372" i="9"/>
  <c r="AH372" i="9" s="1"/>
  <c r="AI371" i="9"/>
  <c r="AG371" i="9"/>
  <c r="AF371" i="9"/>
  <c r="AI370" i="9"/>
  <c r="AG370" i="9"/>
  <c r="AF370" i="9"/>
  <c r="AI369" i="9"/>
  <c r="AG369" i="9"/>
  <c r="AF369" i="9"/>
  <c r="AI368" i="9"/>
  <c r="AG368" i="9"/>
  <c r="AF368" i="9"/>
  <c r="AH368" i="9" s="1"/>
  <c r="AI367" i="9"/>
  <c r="AG367" i="9"/>
  <c r="AF367" i="9"/>
  <c r="AI366" i="9"/>
  <c r="AG366" i="9"/>
  <c r="AF366" i="9"/>
  <c r="AI365" i="9"/>
  <c r="AG365" i="9"/>
  <c r="AF365" i="9"/>
  <c r="AI364" i="9"/>
  <c r="AG364" i="9"/>
  <c r="AF364" i="9"/>
  <c r="AI363" i="9"/>
  <c r="AG363" i="9"/>
  <c r="AF363" i="9"/>
  <c r="AI362" i="9"/>
  <c r="AG362" i="9"/>
  <c r="AF362" i="9"/>
  <c r="AI361" i="9"/>
  <c r="AG361" i="9"/>
  <c r="AF361" i="9"/>
  <c r="AI360" i="9"/>
  <c r="AG360" i="9"/>
  <c r="AF360" i="9"/>
  <c r="AI359" i="9"/>
  <c r="AG359" i="9"/>
  <c r="AF359" i="9"/>
  <c r="AI358" i="9"/>
  <c r="AG358" i="9"/>
  <c r="AF358" i="9"/>
  <c r="AI357" i="9"/>
  <c r="AG357" i="9"/>
  <c r="AF357" i="9"/>
  <c r="AI356" i="9"/>
  <c r="AG356" i="9"/>
  <c r="AF356" i="9"/>
  <c r="AH356" i="9" s="1"/>
  <c r="AI355" i="9"/>
  <c r="AG355" i="9"/>
  <c r="AF355" i="9"/>
  <c r="AI354" i="9"/>
  <c r="AG354" i="9"/>
  <c r="AF354" i="9"/>
  <c r="AI353" i="9"/>
  <c r="AG353" i="9"/>
  <c r="AF353" i="9"/>
  <c r="AI352" i="9"/>
  <c r="AG352" i="9"/>
  <c r="AF352" i="9"/>
  <c r="AI351" i="9"/>
  <c r="AG351" i="9"/>
  <c r="AF351" i="9"/>
  <c r="AI350" i="9"/>
  <c r="AG350" i="9"/>
  <c r="AF350" i="9"/>
  <c r="AI349" i="9"/>
  <c r="AG349" i="9"/>
  <c r="AF349" i="9"/>
  <c r="AI348" i="9"/>
  <c r="AG348" i="9"/>
  <c r="AF348" i="9"/>
  <c r="AI347" i="9"/>
  <c r="AG347" i="9"/>
  <c r="AF347" i="9"/>
  <c r="AI346" i="9"/>
  <c r="AG346" i="9"/>
  <c r="AF346" i="9"/>
  <c r="AI345" i="9"/>
  <c r="AG345" i="9"/>
  <c r="AF345" i="9"/>
  <c r="AI344" i="9"/>
  <c r="AG344" i="9"/>
  <c r="AF344" i="9"/>
  <c r="AH344" i="9" s="1"/>
  <c r="AI343" i="9"/>
  <c r="AG343" i="9"/>
  <c r="AF343" i="9"/>
  <c r="AI342" i="9"/>
  <c r="AG342" i="9"/>
  <c r="AF342" i="9"/>
  <c r="AI341" i="9"/>
  <c r="AG341" i="9"/>
  <c r="AF341" i="9"/>
  <c r="AI340" i="9"/>
  <c r="AG340" i="9"/>
  <c r="AF340" i="9"/>
  <c r="AI339" i="9"/>
  <c r="AG339" i="9"/>
  <c r="AF339" i="9"/>
  <c r="AI338" i="9"/>
  <c r="AG338" i="9"/>
  <c r="AF338" i="9"/>
  <c r="AI337" i="9"/>
  <c r="AG337" i="9"/>
  <c r="AF337" i="9"/>
  <c r="AI336" i="9"/>
  <c r="AG336" i="9"/>
  <c r="AF336" i="9"/>
  <c r="AI335" i="9"/>
  <c r="AG335" i="9"/>
  <c r="AF335" i="9"/>
  <c r="AI334" i="9"/>
  <c r="AG334" i="9"/>
  <c r="AF334" i="9"/>
  <c r="AI333" i="9"/>
  <c r="AG333" i="9"/>
  <c r="AF333" i="9"/>
  <c r="AH333" i="9" s="1"/>
  <c r="AI332" i="9"/>
  <c r="AG332" i="9"/>
  <c r="AF332" i="9"/>
  <c r="AI331" i="9"/>
  <c r="AG331" i="9"/>
  <c r="AF331" i="9"/>
  <c r="AI330" i="9"/>
  <c r="AG330" i="9"/>
  <c r="AF330" i="9"/>
  <c r="AI329" i="9"/>
  <c r="AG329" i="9"/>
  <c r="AF329" i="9"/>
  <c r="AI328" i="9"/>
  <c r="AG328" i="9"/>
  <c r="AF328" i="9"/>
  <c r="AI327" i="9"/>
  <c r="AG327" i="9"/>
  <c r="AF327" i="9"/>
  <c r="AI326" i="9"/>
  <c r="AG326" i="9"/>
  <c r="AF326" i="9"/>
  <c r="AI325" i="9"/>
  <c r="AG325" i="9"/>
  <c r="AF325" i="9"/>
  <c r="AI324" i="9"/>
  <c r="AG324" i="9"/>
  <c r="AF324" i="9"/>
  <c r="AI323" i="9"/>
  <c r="AG323" i="9"/>
  <c r="AF323" i="9"/>
  <c r="AI322" i="9"/>
  <c r="AG322" i="9"/>
  <c r="AF322" i="9"/>
  <c r="AI321" i="9"/>
  <c r="AG321" i="9"/>
  <c r="AF321" i="9"/>
  <c r="AI320" i="9"/>
  <c r="AG320" i="9"/>
  <c r="AF320" i="9"/>
  <c r="AI319" i="9"/>
  <c r="AG319" i="9"/>
  <c r="AF319" i="9"/>
  <c r="AI318" i="9"/>
  <c r="AG318" i="9"/>
  <c r="AF318" i="9"/>
  <c r="AI317" i="9"/>
  <c r="AG317" i="9"/>
  <c r="AF317" i="9"/>
  <c r="AI316" i="9"/>
  <c r="AG316" i="9"/>
  <c r="AF316" i="9"/>
  <c r="AI315" i="9"/>
  <c r="AG315" i="9"/>
  <c r="AF315" i="9"/>
  <c r="AI314" i="9"/>
  <c r="AG314" i="9"/>
  <c r="AF314" i="9"/>
  <c r="AI313" i="9"/>
  <c r="AG313" i="9"/>
  <c r="AF313" i="9"/>
  <c r="AI312" i="9"/>
  <c r="AG312" i="9"/>
  <c r="AF312" i="9"/>
  <c r="AI311" i="9"/>
  <c r="AG311" i="9"/>
  <c r="AF311" i="9"/>
  <c r="AI310" i="9"/>
  <c r="AG310" i="9"/>
  <c r="AF310" i="9"/>
  <c r="AI309" i="9"/>
  <c r="AG309" i="9"/>
  <c r="AF309" i="9"/>
  <c r="AI308" i="9"/>
  <c r="AG308" i="9"/>
  <c r="AF308" i="9"/>
  <c r="AI307" i="9"/>
  <c r="AG307" i="9"/>
  <c r="AF307" i="9"/>
  <c r="AI306" i="9"/>
  <c r="AG306" i="9"/>
  <c r="AF306" i="9"/>
  <c r="AI305" i="9"/>
  <c r="AG305" i="9"/>
  <c r="AF305" i="9"/>
  <c r="AI304" i="9"/>
  <c r="AG304" i="9"/>
  <c r="AF304" i="9"/>
  <c r="AI303" i="9"/>
  <c r="AG303" i="9"/>
  <c r="AF303" i="9"/>
  <c r="AI302" i="9"/>
  <c r="AG302" i="9"/>
  <c r="AF302" i="9"/>
  <c r="AI301" i="9"/>
  <c r="AG301" i="9"/>
  <c r="AF301" i="9"/>
  <c r="AI300" i="9"/>
  <c r="AG300" i="9"/>
  <c r="AF300" i="9"/>
  <c r="AI299" i="9"/>
  <c r="AG299" i="9"/>
  <c r="AF299" i="9"/>
  <c r="AI298" i="9"/>
  <c r="AG298" i="9"/>
  <c r="AF298" i="9"/>
  <c r="AI297" i="9"/>
  <c r="AG297" i="9"/>
  <c r="AF297" i="9"/>
  <c r="AH297" i="9" s="1"/>
  <c r="AI296" i="9"/>
  <c r="AG296" i="9"/>
  <c r="AF296" i="9"/>
  <c r="AI295" i="9"/>
  <c r="AG295" i="9"/>
  <c r="AF295" i="9"/>
  <c r="AI294" i="9"/>
  <c r="AG294" i="9"/>
  <c r="AF294" i="9"/>
  <c r="AI293" i="9"/>
  <c r="AG293" i="9"/>
  <c r="AF293" i="9"/>
  <c r="AH293" i="9" s="1"/>
  <c r="AI292" i="9"/>
  <c r="AG292" i="9"/>
  <c r="AF292" i="9"/>
  <c r="AI291" i="9"/>
  <c r="AG291" i="9"/>
  <c r="AF291" i="9"/>
  <c r="AI290" i="9"/>
  <c r="AG290" i="9"/>
  <c r="AF290" i="9"/>
  <c r="AI289" i="9"/>
  <c r="AG289" i="9"/>
  <c r="AF289" i="9"/>
  <c r="AI288" i="9"/>
  <c r="AG288" i="9"/>
  <c r="AF288" i="9"/>
  <c r="AI287" i="9"/>
  <c r="AG287" i="9"/>
  <c r="AF287" i="9"/>
  <c r="AI286" i="9"/>
  <c r="AG286" i="9"/>
  <c r="AF286" i="9"/>
  <c r="AI285" i="9"/>
  <c r="AG285" i="9"/>
  <c r="AF285" i="9"/>
  <c r="AH285" i="9" s="1"/>
  <c r="AI284" i="9"/>
  <c r="AG284" i="9"/>
  <c r="AF284" i="9"/>
  <c r="AI283" i="9"/>
  <c r="AG283" i="9"/>
  <c r="AF283" i="9"/>
  <c r="AI282" i="9"/>
  <c r="AG282" i="9"/>
  <c r="AF282" i="9"/>
  <c r="AI281" i="9"/>
  <c r="AG281" i="9"/>
  <c r="AF281" i="9"/>
  <c r="AI280" i="9"/>
  <c r="AG280" i="9"/>
  <c r="AF280" i="9"/>
  <c r="AI279" i="9"/>
  <c r="AG279" i="9"/>
  <c r="AF279" i="9"/>
  <c r="AI278" i="9"/>
  <c r="AG278" i="9"/>
  <c r="AF278" i="9"/>
  <c r="AI277" i="9"/>
  <c r="AG277" i="9"/>
  <c r="AF277" i="9"/>
  <c r="AI276" i="9"/>
  <c r="AG276" i="9"/>
  <c r="AF276" i="9"/>
  <c r="AI275" i="9"/>
  <c r="AG275" i="9"/>
  <c r="AF275" i="9"/>
  <c r="AI274" i="9"/>
  <c r="AG274" i="9"/>
  <c r="AF274" i="9"/>
  <c r="AI273" i="9"/>
  <c r="AG273" i="9"/>
  <c r="AF273" i="9"/>
  <c r="AI272" i="9"/>
  <c r="AG272" i="9"/>
  <c r="AF272" i="9"/>
  <c r="AI271" i="9"/>
  <c r="AG271" i="9"/>
  <c r="AF271" i="9"/>
  <c r="AI270" i="9"/>
  <c r="AG270" i="9"/>
  <c r="AF270" i="9"/>
  <c r="AI269" i="9"/>
  <c r="AG269" i="9"/>
  <c r="AF269" i="9"/>
  <c r="AI268" i="9"/>
  <c r="AG268" i="9"/>
  <c r="AF268" i="9"/>
  <c r="AI267" i="9"/>
  <c r="AG267" i="9"/>
  <c r="AF267" i="9"/>
  <c r="AI266" i="9"/>
  <c r="AG266" i="9"/>
  <c r="AF266" i="9"/>
  <c r="AI265" i="9"/>
  <c r="AG265" i="9"/>
  <c r="AF265" i="9"/>
  <c r="AI264" i="9"/>
  <c r="AG264" i="9"/>
  <c r="AF264" i="9"/>
  <c r="AI263" i="9"/>
  <c r="AG263" i="9"/>
  <c r="AF263" i="9"/>
  <c r="AI262" i="9"/>
  <c r="AG262" i="9"/>
  <c r="AF262" i="9"/>
  <c r="AI261" i="9"/>
  <c r="AG261" i="9"/>
  <c r="AF261" i="9"/>
  <c r="AI260" i="9"/>
  <c r="AG260" i="9"/>
  <c r="AF260" i="9"/>
  <c r="AI259" i="9"/>
  <c r="AG259" i="9"/>
  <c r="AF259" i="9"/>
  <c r="AI258" i="9"/>
  <c r="AG258" i="9"/>
  <c r="AF258" i="9"/>
  <c r="AI257" i="9"/>
  <c r="AG257" i="9"/>
  <c r="AF257" i="9"/>
  <c r="AI256" i="9"/>
  <c r="AG256" i="9"/>
  <c r="AF256" i="9"/>
  <c r="AI255" i="9"/>
  <c r="AG255" i="9"/>
  <c r="AF255" i="9"/>
  <c r="AI254" i="9"/>
  <c r="AG254" i="9"/>
  <c r="AF254" i="9"/>
  <c r="AI253" i="9"/>
  <c r="AG253" i="9"/>
  <c r="AF253" i="9"/>
  <c r="AI252" i="9"/>
  <c r="AG252" i="9"/>
  <c r="AF252" i="9"/>
  <c r="AI251" i="9"/>
  <c r="AG251" i="9"/>
  <c r="AF251" i="9"/>
  <c r="AI250" i="9"/>
  <c r="AG250" i="9"/>
  <c r="AF250" i="9"/>
  <c r="AI249" i="9"/>
  <c r="AG249" i="9"/>
  <c r="AF249" i="9"/>
  <c r="AI248" i="9"/>
  <c r="AG248" i="9"/>
  <c r="AF248" i="9"/>
  <c r="AI247" i="9"/>
  <c r="AG247" i="9"/>
  <c r="AF247" i="9"/>
  <c r="AI246" i="9"/>
  <c r="AG246" i="9"/>
  <c r="AF246" i="9"/>
  <c r="AI245" i="9"/>
  <c r="AG245" i="9"/>
  <c r="AF245" i="9"/>
  <c r="AI244" i="9"/>
  <c r="AG244" i="9"/>
  <c r="AF244" i="9"/>
  <c r="AI243" i="9"/>
  <c r="AG243" i="9"/>
  <c r="AF243" i="9"/>
  <c r="AI242" i="9"/>
  <c r="AG242" i="9"/>
  <c r="AF242" i="9"/>
  <c r="AI241" i="9"/>
  <c r="AG241" i="9"/>
  <c r="AF241" i="9"/>
  <c r="AI240" i="9"/>
  <c r="AG240" i="9"/>
  <c r="AF240" i="9"/>
  <c r="AI239" i="9"/>
  <c r="AG239" i="9"/>
  <c r="AF239" i="9"/>
  <c r="AI238" i="9"/>
  <c r="AG238" i="9"/>
  <c r="AF238" i="9"/>
  <c r="AI237" i="9"/>
  <c r="AG237" i="9"/>
  <c r="AF237" i="9"/>
  <c r="AI236" i="9"/>
  <c r="AG236" i="9"/>
  <c r="AF236" i="9"/>
  <c r="AI235" i="9"/>
  <c r="AG235" i="9"/>
  <c r="AF235" i="9"/>
  <c r="AI234" i="9"/>
  <c r="AG234" i="9"/>
  <c r="AF234" i="9"/>
  <c r="AI233" i="9"/>
  <c r="AG233" i="9"/>
  <c r="AF233" i="9"/>
  <c r="AI232" i="9"/>
  <c r="AG232" i="9"/>
  <c r="AF232" i="9"/>
  <c r="AI231" i="9"/>
  <c r="AG231" i="9"/>
  <c r="AF231" i="9"/>
  <c r="AI230" i="9"/>
  <c r="AG230" i="9"/>
  <c r="AF230" i="9"/>
  <c r="AI229" i="9"/>
  <c r="AG229" i="9"/>
  <c r="AF229" i="9"/>
  <c r="AI228" i="9"/>
  <c r="AG228" i="9"/>
  <c r="AF228" i="9"/>
  <c r="AI227" i="9"/>
  <c r="AG227" i="9"/>
  <c r="AF227" i="9"/>
  <c r="AI226" i="9"/>
  <c r="AG226" i="9"/>
  <c r="AF226" i="9"/>
  <c r="AI225" i="9"/>
  <c r="AG225" i="9"/>
  <c r="AF225" i="9"/>
  <c r="AI224" i="9"/>
  <c r="AG224" i="9"/>
  <c r="AF224" i="9"/>
  <c r="AI223" i="9"/>
  <c r="AG223" i="9"/>
  <c r="AF223" i="9"/>
  <c r="AI222" i="9"/>
  <c r="AG222" i="9"/>
  <c r="AF222" i="9"/>
  <c r="AI221" i="9"/>
  <c r="AG221" i="9"/>
  <c r="AH221" i="9" s="1"/>
  <c r="AF221" i="9"/>
  <c r="AI220" i="9"/>
  <c r="AG220" i="9"/>
  <c r="AF220" i="9"/>
  <c r="AI219" i="9"/>
  <c r="AG219" i="9"/>
  <c r="AF219" i="9"/>
  <c r="AH219" i="9" s="1"/>
  <c r="AI218" i="9"/>
  <c r="AG218" i="9"/>
  <c r="AF218" i="9"/>
  <c r="AI217" i="9"/>
  <c r="AG217" i="9"/>
  <c r="AH217" i="9" s="1"/>
  <c r="AF217" i="9"/>
  <c r="AI216" i="9"/>
  <c r="AG216" i="9"/>
  <c r="AF216" i="9"/>
  <c r="AI215" i="9"/>
  <c r="AG215" i="9"/>
  <c r="AF215" i="9"/>
  <c r="AH215" i="9" s="1"/>
  <c r="AI214" i="9"/>
  <c r="AG214" i="9"/>
  <c r="AF214" i="9"/>
  <c r="AI213" i="9"/>
  <c r="AG213" i="9"/>
  <c r="AF213" i="9"/>
  <c r="AI212" i="9"/>
  <c r="AG212" i="9"/>
  <c r="AF212" i="9"/>
  <c r="AI211" i="9"/>
  <c r="AG211" i="9"/>
  <c r="AF211" i="9"/>
  <c r="AI210" i="9"/>
  <c r="AG210" i="9"/>
  <c r="AF210" i="9"/>
  <c r="AI209" i="9"/>
  <c r="AG209" i="9"/>
  <c r="AH209" i="9" s="1"/>
  <c r="AF209" i="9"/>
  <c r="AI208" i="9"/>
  <c r="AG208" i="9"/>
  <c r="AF208" i="9"/>
  <c r="AI207" i="9"/>
  <c r="AG207" i="9"/>
  <c r="AF207" i="9"/>
  <c r="AH207" i="9" s="1"/>
  <c r="AI206" i="9"/>
  <c r="AG206" i="9"/>
  <c r="AF206" i="9"/>
  <c r="AI205" i="9"/>
  <c r="AG205" i="9"/>
  <c r="AF205" i="9"/>
  <c r="AI204" i="9"/>
  <c r="AG204" i="9"/>
  <c r="AF204" i="9"/>
  <c r="AI203" i="9"/>
  <c r="AG203" i="9"/>
  <c r="AF203" i="9"/>
  <c r="AI202" i="9"/>
  <c r="AG202" i="9"/>
  <c r="AF202" i="9"/>
  <c r="AI201" i="9"/>
  <c r="AG201" i="9"/>
  <c r="AF201" i="9"/>
  <c r="AI200" i="9"/>
  <c r="AG200" i="9"/>
  <c r="AF200" i="9"/>
  <c r="AI199" i="9"/>
  <c r="AG199" i="9"/>
  <c r="AF199" i="9"/>
  <c r="AI198" i="9"/>
  <c r="AG198" i="9"/>
  <c r="AF198" i="9"/>
  <c r="AI197" i="9"/>
  <c r="AG197" i="9"/>
  <c r="AF197" i="9"/>
  <c r="AI196" i="9"/>
  <c r="AG196" i="9"/>
  <c r="AF196" i="9"/>
  <c r="AI195" i="9"/>
  <c r="AG195" i="9"/>
  <c r="AF195" i="9"/>
  <c r="AI194" i="9"/>
  <c r="AG194" i="9"/>
  <c r="AF194" i="9"/>
  <c r="AI193" i="9"/>
  <c r="AG193" i="9"/>
  <c r="AF193" i="9"/>
  <c r="AI192" i="9"/>
  <c r="AG192" i="9"/>
  <c r="AF192" i="9"/>
  <c r="AI191" i="9"/>
  <c r="AG191" i="9"/>
  <c r="AF191" i="9"/>
  <c r="AI190" i="9"/>
  <c r="AG190" i="9"/>
  <c r="AF190" i="9"/>
  <c r="AI189" i="9"/>
  <c r="AG189" i="9"/>
  <c r="AF189" i="9"/>
  <c r="AI188" i="9"/>
  <c r="AG188" i="9"/>
  <c r="AF188" i="9"/>
  <c r="AI187" i="9"/>
  <c r="AG187" i="9"/>
  <c r="AF187" i="9"/>
  <c r="AI186" i="9"/>
  <c r="AG186" i="9"/>
  <c r="AF186" i="9"/>
  <c r="AI185" i="9"/>
  <c r="AG185" i="9"/>
  <c r="AF185" i="9"/>
  <c r="AI184" i="9"/>
  <c r="AG184" i="9"/>
  <c r="AF184" i="9"/>
  <c r="AI183" i="9"/>
  <c r="AG183" i="9"/>
  <c r="AF183" i="9"/>
  <c r="AI182" i="9"/>
  <c r="AG182" i="9"/>
  <c r="AF182" i="9"/>
  <c r="AI181" i="9"/>
  <c r="AG181" i="9"/>
  <c r="AF181" i="9"/>
  <c r="AI180" i="9"/>
  <c r="AG180" i="9"/>
  <c r="AF180" i="9"/>
  <c r="AI179" i="9"/>
  <c r="AG179" i="9"/>
  <c r="AF179" i="9"/>
  <c r="AI178" i="9"/>
  <c r="AG178" i="9"/>
  <c r="AF178" i="9"/>
  <c r="AI177" i="9"/>
  <c r="AG177" i="9"/>
  <c r="AF177" i="9"/>
  <c r="AI176" i="9"/>
  <c r="AG176" i="9"/>
  <c r="AF176" i="9"/>
  <c r="AI175" i="9"/>
  <c r="AG175" i="9"/>
  <c r="AF175" i="9"/>
  <c r="AI174" i="9"/>
  <c r="AG174" i="9"/>
  <c r="AF174" i="9"/>
  <c r="AI173" i="9"/>
  <c r="AG173" i="9"/>
  <c r="AF173" i="9"/>
  <c r="AI172" i="9"/>
  <c r="AG172" i="9"/>
  <c r="AF172" i="9"/>
  <c r="AI171" i="9"/>
  <c r="AG171" i="9"/>
  <c r="AF171" i="9"/>
  <c r="AI170" i="9"/>
  <c r="AG170" i="9"/>
  <c r="AF170" i="9"/>
  <c r="AI169" i="9"/>
  <c r="AG169" i="9"/>
  <c r="AF169" i="9"/>
  <c r="AI168" i="9"/>
  <c r="AG168" i="9"/>
  <c r="AF168" i="9"/>
  <c r="AI167" i="9"/>
  <c r="AG167" i="9"/>
  <c r="AF167" i="9"/>
  <c r="AH167" i="9" s="1"/>
  <c r="AI166" i="9"/>
  <c r="AG166" i="9"/>
  <c r="AF166" i="9"/>
  <c r="AI165" i="9"/>
  <c r="AG165" i="9"/>
  <c r="AF165" i="9"/>
  <c r="AI164" i="9"/>
  <c r="AG164" i="9"/>
  <c r="AF164" i="9"/>
  <c r="AI163" i="9"/>
  <c r="AG163" i="9"/>
  <c r="AF163" i="9"/>
  <c r="AI162" i="9"/>
  <c r="AG162" i="9"/>
  <c r="AF162" i="9"/>
  <c r="AI161" i="9"/>
  <c r="AG161" i="9"/>
  <c r="AF161" i="9"/>
  <c r="AI160" i="9"/>
  <c r="AG160" i="9"/>
  <c r="AF160" i="9"/>
  <c r="AI159" i="9"/>
  <c r="AG159" i="9"/>
  <c r="AF159" i="9"/>
  <c r="AI158" i="9"/>
  <c r="AG158" i="9"/>
  <c r="AF158" i="9"/>
  <c r="AI157" i="9"/>
  <c r="AG157" i="9"/>
  <c r="AF157" i="9"/>
  <c r="AI156" i="9"/>
  <c r="AG156" i="9"/>
  <c r="AF156" i="9"/>
  <c r="AI155" i="9"/>
  <c r="AG155" i="9"/>
  <c r="AF155" i="9"/>
  <c r="AI154" i="9"/>
  <c r="AG154" i="9"/>
  <c r="AF154" i="9"/>
  <c r="AI153" i="9"/>
  <c r="AG153" i="9"/>
  <c r="AH153" i="9" s="1"/>
  <c r="AF153" i="9"/>
  <c r="AI152" i="9"/>
  <c r="AG152" i="9"/>
  <c r="AF152" i="9"/>
  <c r="AI151" i="9"/>
  <c r="AG151" i="9"/>
  <c r="AF151" i="9"/>
  <c r="AI150" i="9"/>
  <c r="AG150" i="9"/>
  <c r="AF150" i="9"/>
  <c r="AI149" i="9"/>
  <c r="AG149" i="9"/>
  <c r="AF149" i="9"/>
  <c r="AI148" i="9"/>
  <c r="AG148" i="9"/>
  <c r="AF148" i="9"/>
  <c r="AI147" i="9"/>
  <c r="AG147" i="9"/>
  <c r="AF147" i="9"/>
  <c r="AI146" i="9"/>
  <c r="AG146" i="9"/>
  <c r="AF146" i="9"/>
  <c r="AI145" i="9"/>
  <c r="AG145" i="9"/>
  <c r="AF145" i="9"/>
  <c r="AI144" i="9"/>
  <c r="AG144" i="9"/>
  <c r="AF144" i="9"/>
  <c r="AI143" i="9"/>
  <c r="AG143" i="9"/>
  <c r="AF143" i="9"/>
  <c r="AI142" i="9"/>
  <c r="AG142" i="9"/>
  <c r="AF142" i="9"/>
  <c r="AI141" i="9"/>
  <c r="AG141" i="9"/>
  <c r="AF141" i="9"/>
  <c r="AI140" i="9"/>
  <c r="AG140" i="9"/>
  <c r="AH140" i="9" s="1"/>
  <c r="AF140" i="9"/>
  <c r="AI139" i="9"/>
  <c r="AG139" i="9"/>
  <c r="AF139" i="9"/>
  <c r="AI138" i="9"/>
  <c r="AG138" i="9"/>
  <c r="AF138" i="9"/>
  <c r="AI137" i="9"/>
  <c r="AG137" i="9"/>
  <c r="AF137" i="9"/>
  <c r="AI136" i="9"/>
  <c r="AG136" i="9"/>
  <c r="AH136" i="9" s="1"/>
  <c r="AF136" i="9"/>
  <c r="AI135" i="9"/>
  <c r="AG135" i="9"/>
  <c r="AF135" i="9"/>
  <c r="AI134" i="9"/>
  <c r="AG134" i="9"/>
  <c r="AF134" i="9"/>
  <c r="AI133" i="9"/>
  <c r="AG133" i="9"/>
  <c r="AF133" i="9"/>
  <c r="AI132" i="9"/>
  <c r="AG132" i="9"/>
  <c r="AF132" i="9"/>
  <c r="AI131" i="9"/>
  <c r="AG131" i="9"/>
  <c r="AF131" i="9"/>
  <c r="AI130" i="9"/>
  <c r="AG130" i="9"/>
  <c r="AF130" i="9"/>
  <c r="AI129" i="9"/>
  <c r="AG129" i="9"/>
  <c r="AF129" i="9"/>
  <c r="AI128" i="9"/>
  <c r="AG128" i="9"/>
  <c r="AF128" i="9"/>
  <c r="AI127" i="9"/>
  <c r="AG127" i="9"/>
  <c r="AF127" i="9"/>
  <c r="AI126" i="9"/>
  <c r="AG126" i="9"/>
  <c r="AH126" i="9" s="1"/>
  <c r="AF126" i="9"/>
  <c r="AI125" i="9"/>
  <c r="AG125" i="9"/>
  <c r="AF125" i="9"/>
  <c r="AI124" i="9"/>
  <c r="AG124" i="9"/>
  <c r="AF124" i="9"/>
  <c r="AI123" i="9"/>
  <c r="AG123" i="9"/>
  <c r="AF123" i="9"/>
  <c r="AI122" i="9"/>
  <c r="AG122" i="9"/>
  <c r="AF122" i="9"/>
  <c r="AI121" i="9"/>
  <c r="AG121" i="9"/>
  <c r="AF121" i="9"/>
  <c r="AI120" i="9"/>
  <c r="AG120" i="9"/>
  <c r="AF120" i="9"/>
  <c r="AI119" i="9"/>
  <c r="AG119" i="9"/>
  <c r="AF119" i="9"/>
  <c r="AI118" i="9"/>
  <c r="AG118" i="9"/>
  <c r="AF118" i="9"/>
  <c r="AI117" i="9"/>
  <c r="AG117" i="9"/>
  <c r="AF117" i="9"/>
  <c r="AI116" i="9"/>
  <c r="AG116" i="9"/>
  <c r="AF116" i="9"/>
  <c r="AI115" i="9"/>
  <c r="AG115" i="9"/>
  <c r="AF115" i="9"/>
  <c r="AI114" i="9"/>
  <c r="AG114" i="9"/>
  <c r="AH114" i="9" s="1"/>
  <c r="AF114" i="9"/>
  <c r="AI113" i="9"/>
  <c r="AG113" i="9"/>
  <c r="AF113" i="9"/>
  <c r="AI112" i="9"/>
  <c r="AG112" i="9"/>
  <c r="AF112" i="9"/>
  <c r="AI111" i="9"/>
  <c r="AG111" i="9"/>
  <c r="AF111" i="9"/>
  <c r="AI110" i="9"/>
  <c r="AG110" i="9"/>
  <c r="AF110" i="9"/>
  <c r="AI109" i="9"/>
  <c r="AG109" i="9"/>
  <c r="AF109" i="9"/>
  <c r="AI108" i="9"/>
  <c r="AG108" i="9"/>
  <c r="AF108" i="9"/>
  <c r="AI107" i="9"/>
  <c r="AG107" i="9"/>
  <c r="AF107" i="9"/>
  <c r="AI106" i="9"/>
  <c r="AG106" i="9"/>
  <c r="AF106" i="9"/>
  <c r="AI105" i="9"/>
  <c r="AG105" i="9"/>
  <c r="AF105" i="9"/>
  <c r="AI104" i="9"/>
  <c r="AG104" i="9"/>
  <c r="AF104" i="9"/>
  <c r="AI103" i="9"/>
  <c r="AG103" i="9"/>
  <c r="AF103" i="9"/>
  <c r="AI102" i="9"/>
  <c r="AG102" i="9"/>
  <c r="AF102" i="9"/>
  <c r="AI101" i="9"/>
  <c r="AG101" i="9"/>
  <c r="AF101" i="9"/>
  <c r="AI100" i="9"/>
  <c r="AG100" i="9"/>
  <c r="AF100" i="9"/>
  <c r="AI99" i="9"/>
  <c r="AG99" i="9"/>
  <c r="AF99" i="9"/>
  <c r="AI98" i="9"/>
  <c r="AG98" i="9"/>
  <c r="AF98" i="9"/>
  <c r="AI97" i="9"/>
  <c r="AG97" i="9"/>
  <c r="AF97" i="9"/>
  <c r="AI96" i="9"/>
  <c r="AG96" i="9"/>
  <c r="AF96" i="9"/>
  <c r="AI95" i="9"/>
  <c r="AG95" i="9"/>
  <c r="AF95" i="9"/>
  <c r="AI94" i="9"/>
  <c r="AG94" i="9"/>
  <c r="AF94" i="9"/>
  <c r="AI93" i="9"/>
  <c r="AG93" i="9"/>
  <c r="AF93" i="9"/>
  <c r="AI92" i="9"/>
  <c r="AG92" i="9"/>
  <c r="AF92" i="9"/>
  <c r="AI91" i="9"/>
  <c r="AG91" i="9"/>
  <c r="AF91" i="9"/>
  <c r="AI90" i="9"/>
  <c r="AG90" i="9"/>
  <c r="AF90" i="9"/>
  <c r="AI89" i="9"/>
  <c r="AG89" i="9"/>
  <c r="AF89" i="9"/>
  <c r="AI88" i="9"/>
  <c r="AG88" i="9"/>
  <c r="AF88" i="9"/>
  <c r="AI87" i="9"/>
  <c r="AG87" i="9"/>
  <c r="AF87" i="9"/>
  <c r="AI86" i="9"/>
  <c r="AG86" i="9"/>
  <c r="AF86" i="9"/>
  <c r="AI85" i="9"/>
  <c r="AG85" i="9"/>
  <c r="AF85" i="9"/>
  <c r="AI84" i="9"/>
  <c r="AG84" i="9"/>
  <c r="AF84" i="9"/>
  <c r="AI83" i="9"/>
  <c r="AG83" i="9"/>
  <c r="AF83" i="9"/>
  <c r="AI82" i="9"/>
  <c r="AG82" i="9"/>
  <c r="AF82" i="9"/>
  <c r="AI81" i="9"/>
  <c r="AG81" i="9"/>
  <c r="AF81" i="9"/>
  <c r="AI80" i="9"/>
  <c r="AG80" i="9"/>
  <c r="AF80" i="9"/>
  <c r="AI79" i="9"/>
  <c r="AG79" i="9"/>
  <c r="AF79" i="9"/>
  <c r="AI78" i="9"/>
  <c r="AG78" i="9"/>
  <c r="AF78" i="9"/>
  <c r="AI77" i="9"/>
  <c r="AG77" i="9"/>
  <c r="AF77" i="9"/>
  <c r="AH77" i="9" s="1"/>
  <c r="AI76" i="9"/>
  <c r="AG76" i="9"/>
  <c r="AF76" i="9"/>
  <c r="AI75" i="9"/>
  <c r="AG75" i="9"/>
  <c r="AF75" i="9"/>
  <c r="AI74" i="9"/>
  <c r="AG74" i="9"/>
  <c r="AH74" i="9" s="1"/>
  <c r="AF74" i="9"/>
  <c r="AI73" i="9"/>
  <c r="AG73" i="9"/>
  <c r="AF73" i="9"/>
  <c r="AI72" i="9"/>
  <c r="AG72" i="9"/>
  <c r="AF72" i="9"/>
  <c r="AI71" i="9"/>
  <c r="AG71" i="9"/>
  <c r="AF71" i="9"/>
  <c r="AI70" i="9"/>
  <c r="AG70" i="9"/>
  <c r="AH70" i="9" s="1"/>
  <c r="AF70" i="9"/>
  <c r="AI69" i="9"/>
  <c r="AG69" i="9"/>
  <c r="AF69" i="9"/>
  <c r="AH69" i="9" s="1"/>
  <c r="AI68" i="9"/>
  <c r="AG68" i="9"/>
  <c r="AF68" i="9"/>
  <c r="AI67" i="9"/>
  <c r="AG67" i="9"/>
  <c r="AF67" i="9"/>
  <c r="AI66" i="9"/>
  <c r="AG66" i="9"/>
  <c r="AF66" i="9"/>
  <c r="AI65" i="9"/>
  <c r="AG65" i="9"/>
  <c r="AF65" i="9"/>
  <c r="AI64" i="9"/>
  <c r="AG64" i="9"/>
  <c r="AF64" i="9"/>
  <c r="AI63" i="9"/>
  <c r="AG63" i="9"/>
  <c r="AF63" i="9"/>
  <c r="AI62" i="9"/>
  <c r="AG62" i="9"/>
  <c r="AF62" i="9"/>
  <c r="AI61" i="9"/>
  <c r="AG61" i="9"/>
  <c r="AF61" i="9"/>
  <c r="AI60" i="9"/>
  <c r="AG60" i="9"/>
  <c r="AF60" i="9"/>
  <c r="AI59" i="9"/>
  <c r="AG59" i="9"/>
  <c r="AF59" i="9"/>
  <c r="AI58" i="9"/>
  <c r="AG58" i="9"/>
  <c r="AF58" i="9"/>
  <c r="AI57" i="9"/>
  <c r="AG57" i="9"/>
  <c r="AF57" i="9"/>
  <c r="AH57" i="9" s="1"/>
  <c r="AI56" i="9"/>
  <c r="AG56" i="9"/>
  <c r="AF56" i="9"/>
  <c r="AI55" i="9"/>
  <c r="AG55" i="9"/>
  <c r="AF55" i="9"/>
  <c r="AI54" i="9"/>
  <c r="AG54" i="9"/>
  <c r="AH54" i="9" s="1"/>
  <c r="AF54" i="9"/>
  <c r="AI53" i="9"/>
  <c r="AG53" i="9"/>
  <c r="AF53" i="9"/>
  <c r="AI52" i="9"/>
  <c r="AG52" i="9"/>
  <c r="AF52" i="9"/>
  <c r="AI51" i="9"/>
  <c r="AG51" i="9"/>
  <c r="AF51" i="9"/>
  <c r="AI50" i="9"/>
  <c r="AG50" i="9"/>
  <c r="AF50" i="9"/>
  <c r="AI49" i="9"/>
  <c r="AG49" i="9"/>
  <c r="AF49" i="9"/>
  <c r="AI48" i="9"/>
  <c r="AG48" i="9"/>
  <c r="AF48" i="9"/>
  <c r="AI47" i="9"/>
  <c r="AG47" i="9"/>
  <c r="AF47" i="9"/>
  <c r="AI46" i="9"/>
  <c r="AG46" i="9"/>
  <c r="AF46" i="9"/>
  <c r="AI45" i="9"/>
  <c r="AG45" i="9"/>
  <c r="AF45" i="9"/>
  <c r="AI44" i="9"/>
  <c r="AG44" i="9"/>
  <c r="AF44" i="9"/>
  <c r="AI43" i="9"/>
  <c r="AG43" i="9"/>
  <c r="AF43" i="9"/>
  <c r="AI42" i="9"/>
  <c r="AG42" i="9"/>
  <c r="AF42" i="9"/>
  <c r="AI41" i="9"/>
  <c r="AG41" i="9"/>
  <c r="AF41" i="9"/>
  <c r="AI40" i="9"/>
  <c r="AG40" i="9"/>
  <c r="AF40" i="9"/>
  <c r="AI39" i="9"/>
  <c r="AG39" i="9"/>
  <c r="AF39" i="9"/>
  <c r="AI38" i="9"/>
  <c r="AG38" i="9"/>
  <c r="AF38" i="9"/>
  <c r="AI37" i="9"/>
  <c r="AG37" i="9"/>
  <c r="AF37" i="9"/>
  <c r="AI36" i="9"/>
  <c r="AG36" i="9"/>
  <c r="AF36" i="9"/>
  <c r="AI35" i="9"/>
  <c r="AG35" i="9"/>
  <c r="AF35" i="9"/>
  <c r="AI34" i="9"/>
  <c r="AG34" i="9"/>
  <c r="AF34" i="9"/>
  <c r="AI33" i="9"/>
  <c r="AG33" i="9"/>
  <c r="AF33" i="9"/>
  <c r="AI32" i="9"/>
  <c r="AG32" i="9"/>
  <c r="AH32" i="9" s="1"/>
  <c r="AF32" i="9"/>
  <c r="AI31" i="9"/>
  <c r="AG31" i="9"/>
  <c r="AF31" i="9"/>
  <c r="AI30" i="9"/>
  <c r="AG30" i="9"/>
  <c r="AF30" i="9"/>
  <c r="AI29" i="9"/>
  <c r="AG29" i="9"/>
  <c r="AF29" i="9"/>
  <c r="AI28" i="9"/>
  <c r="AG28" i="9"/>
  <c r="AH28" i="9" s="1"/>
  <c r="AF28" i="9"/>
  <c r="AI27" i="9"/>
  <c r="AG27" i="9"/>
  <c r="AF27" i="9"/>
  <c r="AI26" i="9"/>
  <c r="AG26" i="9"/>
  <c r="AF26" i="9"/>
  <c r="AI25" i="9"/>
  <c r="AG25" i="9"/>
  <c r="AF25" i="9"/>
  <c r="AI24" i="9"/>
  <c r="AG24" i="9"/>
  <c r="AF24" i="9"/>
  <c r="AI23" i="9"/>
  <c r="AG23" i="9"/>
  <c r="AF23" i="9"/>
  <c r="AI22" i="9"/>
  <c r="AG22" i="9"/>
  <c r="AF22" i="9"/>
  <c r="AI21" i="9"/>
  <c r="AG21" i="9"/>
  <c r="AF21" i="9"/>
  <c r="AI20" i="9"/>
  <c r="AG20" i="9"/>
  <c r="AF20" i="9"/>
  <c r="AI19" i="9"/>
  <c r="AG19" i="9"/>
  <c r="AF19" i="9"/>
  <c r="AI18" i="9"/>
  <c r="AG18" i="9"/>
  <c r="AF18" i="9"/>
  <c r="AI17" i="9"/>
  <c r="AG17" i="9"/>
  <c r="AF17" i="9"/>
  <c r="AI16" i="9"/>
  <c r="AG16" i="9"/>
  <c r="AF16" i="9"/>
  <c r="AI15" i="9"/>
  <c r="AG15" i="9"/>
  <c r="AF15" i="9"/>
  <c r="AI14" i="9"/>
  <c r="AG14" i="9"/>
  <c r="AF14" i="9"/>
  <c r="AI13" i="9"/>
  <c r="AG13" i="9"/>
  <c r="AF13" i="9"/>
  <c r="AI12" i="9"/>
  <c r="AG12" i="9"/>
  <c r="AF12" i="9"/>
  <c r="AI11" i="9"/>
  <c r="AG11" i="9"/>
  <c r="AF11" i="9"/>
  <c r="AH11" i="9" s="1"/>
  <c r="AI10" i="9"/>
  <c r="AG10" i="9"/>
  <c r="AF10" i="9"/>
  <c r="AI9" i="9"/>
  <c r="AG9" i="9"/>
  <c r="AF9" i="9"/>
  <c r="AI8" i="9"/>
  <c r="AG8" i="9"/>
  <c r="AF8" i="9"/>
  <c r="AI7" i="9"/>
  <c r="AG7" i="9"/>
  <c r="AF7" i="9"/>
  <c r="AH384" i="9" l="1"/>
  <c r="AH396" i="9"/>
  <c r="AH404" i="9"/>
  <c r="AH408" i="9"/>
  <c r="AH420" i="9"/>
  <c r="AH428" i="9"/>
  <c r="AH452" i="9"/>
  <c r="AH464" i="9"/>
  <c r="AH468" i="9"/>
  <c r="AH500" i="9"/>
  <c r="AH512" i="9"/>
  <c r="AH524" i="9"/>
  <c r="AH560" i="9"/>
  <c r="AH584" i="9"/>
  <c r="AH596" i="9"/>
  <c r="AH600" i="9"/>
  <c r="AH608" i="9"/>
  <c r="AH612" i="9"/>
  <c r="AH620" i="9"/>
  <c r="AH624" i="9"/>
  <c r="AH632" i="9"/>
  <c r="AH366" i="9"/>
  <c r="AH225" i="9"/>
  <c r="AH369" i="9"/>
  <c r="AH370" i="9"/>
  <c r="AH18" i="9"/>
  <c r="AH26" i="9"/>
  <c r="AH30" i="9"/>
  <c r="AH198" i="9"/>
  <c r="AH230" i="9"/>
  <c r="AH234" i="9"/>
  <c r="AH242" i="9"/>
  <c r="AH246" i="9"/>
  <c r="AH266" i="9"/>
  <c r="AH270" i="9"/>
  <c r="AH302" i="9"/>
  <c r="AH306" i="9"/>
  <c r="AH406" i="9"/>
  <c r="AH418" i="9"/>
  <c r="AH442" i="9"/>
  <c r="AH454" i="9"/>
  <c r="AH478" i="9"/>
  <c r="AH490" i="9"/>
  <c r="AH502" i="9"/>
  <c r="AH514" i="9"/>
  <c r="AH526" i="9"/>
  <c r="AH538" i="9"/>
  <c r="AH550" i="9"/>
  <c r="AH562" i="9"/>
  <c r="AH574" i="9"/>
  <c r="AH586" i="9"/>
  <c r="AH598" i="9"/>
  <c r="AH610" i="9"/>
  <c r="AH622" i="9"/>
  <c r="D655" i="9" s="1"/>
  <c r="P655" i="9" s="1"/>
  <c r="AH634" i="9"/>
  <c r="AH430" i="9"/>
  <c r="AH466" i="9"/>
  <c r="AH191" i="9"/>
  <c r="AH295" i="9"/>
  <c r="AH331" i="9"/>
  <c r="AH374" i="9"/>
  <c r="AH12" i="9"/>
  <c r="AH56" i="9"/>
  <c r="AH104" i="9"/>
  <c r="AH116" i="9"/>
  <c r="AH120" i="9"/>
  <c r="AH168" i="9"/>
  <c r="AH176" i="9"/>
  <c r="AH343" i="9"/>
  <c r="AH351" i="9"/>
  <c r="AH355" i="9"/>
  <c r="AH33" i="9"/>
  <c r="AH81" i="9"/>
  <c r="AH117" i="9"/>
  <c r="AH129" i="9"/>
  <c r="AH149" i="9"/>
  <c r="AH244" i="9"/>
  <c r="AH248" i="9"/>
  <c r="AH308" i="9"/>
  <c r="AH312" i="9"/>
  <c r="AH320" i="9"/>
  <c r="AH324" i="9"/>
  <c r="AH383" i="9"/>
  <c r="AH387" i="9"/>
  <c r="AH395" i="9"/>
  <c r="AH399" i="9"/>
  <c r="AH411" i="9"/>
  <c r="AH423" i="9"/>
  <c r="AH431" i="9"/>
  <c r="AH443" i="9"/>
  <c r="AH447" i="9"/>
  <c r="AH455" i="9"/>
  <c r="AH459" i="9"/>
  <c r="AH467" i="9"/>
  <c r="AH539" i="9"/>
  <c r="AH543" i="9"/>
  <c r="AH551" i="9"/>
  <c r="AH555" i="9"/>
  <c r="AH563" i="9"/>
  <c r="AH567" i="9"/>
  <c r="AH575" i="9"/>
  <c r="AH579" i="9"/>
  <c r="AH587" i="9"/>
  <c r="AH599" i="9"/>
  <c r="AH603" i="9"/>
  <c r="AH611" i="9"/>
  <c r="AH635" i="9"/>
  <c r="AH83" i="9"/>
  <c r="AH86" i="9"/>
  <c r="AH90" i="9"/>
  <c r="AH249" i="9"/>
  <c r="AH257" i="9"/>
  <c r="AH261" i="9"/>
  <c r="AH269" i="9"/>
  <c r="AH7" i="9"/>
  <c r="AH27" i="9"/>
  <c r="AH130" i="9"/>
  <c r="AH146" i="9"/>
  <c r="AH150" i="9"/>
  <c r="AH345" i="9"/>
  <c r="AH218" i="9"/>
  <c r="AH123" i="9"/>
  <c r="AH202" i="9"/>
  <c r="AH20" i="9"/>
  <c r="AH24" i="9"/>
  <c r="AH127" i="9"/>
  <c r="AH135" i="9"/>
  <c r="AH171" i="9"/>
  <c r="AH274" i="9"/>
  <c r="AH294" i="9"/>
  <c r="AH310" i="9"/>
  <c r="AH326" i="9"/>
  <c r="AH350" i="9"/>
  <c r="AH354" i="9"/>
  <c r="AH47" i="9"/>
  <c r="AH9" i="9"/>
  <c r="AH92" i="9"/>
  <c r="AH96" i="9"/>
  <c r="AH152" i="9"/>
  <c r="AH303" i="9"/>
  <c r="AH378" i="9"/>
  <c r="AH100" i="9"/>
  <c r="AH245" i="9"/>
  <c r="AH8" i="9"/>
  <c r="AH42" i="9"/>
  <c r="AH50" i="9"/>
  <c r="AH73" i="9"/>
  <c r="AH93" i="9"/>
  <c r="AH128" i="9"/>
  <c r="AH144" i="9"/>
  <c r="AH206" i="9"/>
  <c r="AH281" i="9"/>
  <c r="AH375" i="9"/>
  <c r="AH471" i="9"/>
  <c r="AH479" i="9"/>
  <c r="AH483" i="9"/>
  <c r="AH491" i="9"/>
  <c r="AH495" i="9"/>
  <c r="AH507" i="9"/>
  <c r="AH515" i="9"/>
  <c r="AH519" i="9"/>
  <c r="AH591" i="9"/>
  <c r="AH352" i="9"/>
  <c r="AH35" i="9"/>
  <c r="AH39" i="9"/>
  <c r="AH113" i="9"/>
  <c r="AH125" i="9"/>
  <c r="AH317" i="9"/>
  <c r="AH325" i="9"/>
  <c r="AH329" i="9"/>
  <c r="AH371" i="9"/>
  <c r="AH51" i="9"/>
  <c r="AH78" i="9"/>
  <c r="AH98" i="9"/>
  <c r="AH102" i="9"/>
  <c r="AH137" i="9"/>
  <c r="AH161" i="9"/>
  <c r="AH199" i="9"/>
  <c r="AH227" i="9"/>
  <c r="AH239" i="9"/>
  <c r="AH243" i="9"/>
  <c r="AH357" i="9"/>
  <c r="D653" i="9" s="1"/>
  <c r="G653" i="9" s="1"/>
  <c r="AH365" i="9"/>
  <c r="AH472" i="9"/>
  <c r="AH532" i="9"/>
  <c r="AH544" i="9"/>
  <c r="AH568" i="9"/>
  <c r="AH186" i="9"/>
  <c r="AH44" i="9"/>
  <c r="AH71" i="9"/>
  <c r="AH75" i="9"/>
  <c r="AH192" i="9"/>
  <c r="AH275" i="9"/>
  <c r="AH279" i="9"/>
  <c r="AH338" i="9"/>
  <c r="AH342" i="9"/>
  <c r="AH377" i="9"/>
  <c r="AH21" i="9"/>
  <c r="AH138" i="9"/>
  <c r="AH200" i="9"/>
  <c r="AH204" i="9"/>
  <c r="AH212" i="9"/>
  <c r="AH216" i="9"/>
  <c r="AH60" i="9"/>
  <c r="AH68" i="9"/>
  <c r="AH158" i="9"/>
  <c r="AH162" i="9"/>
  <c r="AH177" i="9"/>
  <c r="AH185" i="9"/>
  <c r="AH189" i="9"/>
  <c r="AH252" i="9"/>
  <c r="AH311" i="9"/>
  <c r="AH315" i="9"/>
  <c r="AH323" i="9"/>
  <c r="D671" i="9" s="1"/>
  <c r="AH327" i="9"/>
  <c r="AH362" i="9"/>
  <c r="AH409" i="9"/>
  <c r="AH421" i="9"/>
  <c r="AH433" i="9"/>
  <c r="AH445" i="9"/>
  <c r="AH457" i="9"/>
  <c r="AH469" i="9"/>
  <c r="AH481" i="9"/>
  <c r="AH493" i="9"/>
  <c r="AH505" i="9"/>
  <c r="AH517" i="9"/>
  <c r="AH529" i="9"/>
  <c r="AH541" i="9"/>
  <c r="AH553" i="9"/>
  <c r="AH565" i="9"/>
  <c r="AH577" i="9"/>
  <c r="AH589" i="9"/>
  <c r="AH601" i="9"/>
  <c r="AH613" i="9"/>
  <c r="AH625" i="9"/>
  <c r="AH29" i="9"/>
  <c r="AH41" i="9"/>
  <c r="AH45" i="9"/>
  <c r="AH72" i="9"/>
  <c r="AH170" i="9"/>
  <c r="AH197" i="9"/>
  <c r="AH272" i="9"/>
  <c r="AH284" i="9"/>
  <c r="AH288" i="9"/>
  <c r="AH296" i="9"/>
  <c r="AH53" i="9"/>
  <c r="D667" i="9" s="1"/>
  <c r="AH80" i="9"/>
  <c r="AH143" i="9"/>
  <c r="AH147" i="9"/>
  <c r="AH201" i="9"/>
  <c r="AH19" i="9"/>
  <c r="AH23" i="9"/>
  <c r="AH34" i="9"/>
  <c r="AH38" i="9"/>
  <c r="AH64" i="9"/>
  <c r="AH105" i="9"/>
  <c r="AH109" i="9"/>
  <c r="AH132" i="9"/>
  <c r="AH151" i="9"/>
  <c r="AH155" i="9"/>
  <c r="AH159" i="9"/>
  <c r="AH174" i="9"/>
  <c r="AH254" i="9"/>
  <c r="AH273" i="9"/>
  <c r="AH300" i="9"/>
  <c r="AH361" i="9"/>
  <c r="AH380" i="9"/>
  <c r="AH403" i="9"/>
  <c r="AH415" i="9"/>
  <c r="AH451" i="9"/>
  <c r="AH511" i="9"/>
  <c r="AH535" i="9"/>
  <c r="AH547" i="9"/>
  <c r="AH559" i="9"/>
  <c r="AH583" i="9"/>
  <c r="AH595" i="9"/>
  <c r="AH607" i="9"/>
  <c r="AH619" i="9"/>
  <c r="AH631" i="9"/>
  <c r="AH139" i="9"/>
  <c r="AH299" i="9"/>
  <c r="AH181" i="9"/>
  <c r="AH353" i="9"/>
  <c r="AH46" i="9"/>
  <c r="AH87" i="9"/>
  <c r="AH163" i="9"/>
  <c r="AH182" i="9"/>
  <c r="AH208" i="9"/>
  <c r="AH231" i="9"/>
  <c r="AH258" i="9"/>
  <c r="AH289" i="9"/>
  <c r="AH316" i="9"/>
  <c r="AH335" i="9"/>
  <c r="AH392" i="9"/>
  <c r="AH528" i="9"/>
  <c r="AH564" i="9"/>
  <c r="AH280" i="9"/>
  <c r="AH330" i="9"/>
  <c r="AH379" i="9"/>
  <c r="AH307" i="9"/>
  <c r="AH391" i="9"/>
  <c r="AH65" i="9"/>
  <c r="AH91" i="9"/>
  <c r="AH95" i="9"/>
  <c r="AH106" i="9"/>
  <c r="AH110" i="9"/>
  <c r="AH156" i="9"/>
  <c r="AH224" i="9"/>
  <c r="AH235" i="9"/>
  <c r="AH251" i="9"/>
  <c r="AH255" i="9"/>
  <c r="AH278" i="9"/>
  <c r="AH282" i="9"/>
  <c r="AH305" i="9"/>
  <c r="AH332" i="9"/>
  <c r="AH339" i="9"/>
  <c r="AH381" i="9"/>
  <c r="AH400" i="9"/>
  <c r="AH412" i="9"/>
  <c r="AH448" i="9"/>
  <c r="AH484" i="9"/>
  <c r="AH496" i="9"/>
  <c r="AH508" i="9"/>
  <c r="AH520" i="9"/>
  <c r="AH556" i="9"/>
  <c r="AH580" i="9"/>
  <c r="D661" i="9" s="1"/>
  <c r="AH222" i="9"/>
  <c r="AH15" i="9"/>
  <c r="AH17" i="9"/>
  <c r="AH84" i="9"/>
  <c r="AH99" i="9"/>
  <c r="AH122" i="9"/>
  <c r="AH141" i="9"/>
  <c r="AH164" i="9"/>
  <c r="AH179" i="9"/>
  <c r="AH183" i="9"/>
  <c r="AH194" i="9"/>
  <c r="AH228" i="9"/>
  <c r="AH290" i="9"/>
  <c r="AH309" i="9"/>
  <c r="AH336" i="9"/>
  <c r="AH347" i="9"/>
  <c r="AH389" i="9"/>
  <c r="AH393" i="9"/>
  <c r="AH276" i="9"/>
  <c r="AH101" i="9"/>
  <c r="AH226" i="9"/>
  <c r="AH36" i="9"/>
  <c r="AH62" i="9"/>
  <c r="AH66" i="9"/>
  <c r="AH107" i="9"/>
  <c r="AH111" i="9"/>
  <c r="AH134" i="9"/>
  <c r="AH213" i="9"/>
  <c r="AH236" i="9"/>
  <c r="AH240" i="9"/>
  <c r="AH263" i="9"/>
  <c r="AH267" i="9"/>
  <c r="AH321" i="9"/>
  <c r="AH359" i="9"/>
  <c r="AH363" i="9"/>
  <c r="AH82" i="9"/>
  <c r="AH173" i="9"/>
  <c r="AH253" i="9"/>
  <c r="AH10" i="9"/>
  <c r="AH14" i="9"/>
  <c r="AH55" i="9"/>
  <c r="AH59" i="9"/>
  <c r="AH89" i="9"/>
  <c r="AH119" i="9"/>
  <c r="AH165" i="9"/>
  <c r="AH172" i="9"/>
  <c r="AH180" i="9"/>
  <c r="AH195" i="9"/>
  <c r="AH210" i="9"/>
  <c r="AH233" i="9"/>
  <c r="AH260" i="9"/>
  <c r="AH271" i="9"/>
  <c r="AH287" i="9"/>
  <c r="AH291" i="9"/>
  <c r="AH298" i="9"/>
  <c r="AH314" i="9"/>
  <c r="AH318" i="9"/>
  <c r="AH348" i="9"/>
  <c r="AH386" i="9"/>
  <c r="AH390" i="9"/>
  <c r="AH48" i="9"/>
  <c r="AH63" i="9"/>
  <c r="AH108" i="9"/>
  <c r="AH131" i="9"/>
  <c r="AH188" i="9"/>
  <c r="AH203" i="9"/>
  <c r="AH237" i="9"/>
  <c r="AH264" i="9"/>
  <c r="AH341" i="9"/>
  <c r="AH360" i="9"/>
  <c r="AH398" i="9"/>
  <c r="D673" i="9"/>
  <c r="AH118" i="9"/>
  <c r="AH154" i="9"/>
  <c r="AH190" i="9"/>
  <c r="AH262" i="9"/>
  <c r="AH334" i="9"/>
  <c r="AH427" i="9"/>
  <c r="AH439" i="9"/>
  <c r="AH463" i="9"/>
  <c r="AH475" i="9"/>
  <c r="AH487" i="9"/>
  <c r="AH499" i="9"/>
  <c r="AH523" i="9"/>
  <c r="AH571" i="9"/>
  <c r="AH268" i="9"/>
  <c r="AH43" i="9"/>
  <c r="AH79" i="9"/>
  <c r="AH115" i="9"/>
  <c r="AH187" i="9"/>
  <c r="AH223" i="9"/>
  <c r="AH259" i="9"/>
  <c r="AH367" i="9"/>
  <c r="AH52" i="9"/>
  <c r="AH88" i="9"/>
  <c r="AH40" i="9"/>
  <c r="AH76" i="9"/>
  <c r="AH112" i="9"/>
  <c r="AH148" i="9"/>
  <c r="AH184" i="9"/>
  <c r="AH220" i="9"/>
  <c r="AH256" i="9"/>
  <c r="AH292" i="9"/>
  <c r="AH328" i="9"/>
  <c r="AH364" i="9"/>
  <c r="AH416" i="9"/>
  <c r="AH432" i="9"/>
  <c r="D675" i="9" s="1"/>
  <c r="AH440" i="9"/>
  <c r="AH444" i="9"/>
  <c r="AH456" i="9"/>
  <c r="AH476" i="9"/>
  <c r="AH480" i="9"/>
  <c r="AH488" i="9"/>
  <c r="AH492" i="9"/>
  <c r="AH504" i="9"/>
  <c r="AH516" i="9"/>
  <c r="AH536" i="9"/>
  <c r="AH540" i="9"/>
  <c r="AH548" i="9"/>
  <c r="AH552" i="9"/>
  <c r="AH572" i="9"/>
  <c r="AH576" i="9"/>
  <c r="AH588" i="9"/>
  <c r="AH16" i="9"/>
  <c r="AH160" i="9"/>
  <c r="AH340" i="9"/>
  <c r="AH37" i="9"/>
  <c r="AH145" i="9"/>
  <c r="AH424" i="9"/>
  <c r="AH436" i="9"/>
  <c r="AH460" i="9"/>
  <c r="AH592" i="9"/>
  <c r="AH604" i="9"/>
  <c r="AH616" i="9"/>
  <c r="AH628" i="9"/>
  <c r="AH304" i="9"/>
  <c r="AH142" i="9"/>
  <c r="AH178" i="9"/>
  <c r="AH214" i="9"/>
  <c r="AH250" i="9"/>
  <c r="AH286" i="9"/>
  <c r="AH322" i="9"/>
  <c r="AH358" i="9"/>
  <c r="D652" i="9" s="1"/>
  <c r="AH397" i="9"/>
  <c r="AH124" i="9"/>
  <c r="AH196" i="9"/>
  <c r="AH376" i="9"/>
  <c r="AH31" i="9"/>
  <c r="AH67" i="9"/>
  <c r="AH103" i="9"/>
  <c r="AH175" i="9"/>
  <c r="AH211" i="9"/>
  <c r="AH247" i="9"/>
  <c r="AH283" i="9"/>
  <c r="AH319" i="9"/>
  <c r="AH394" i="9"/>
  <c r="AH401" i="9"/>
  <c r="AH405" i="9"/>
  <c r="AH413" i="9"/>
  <c r="AH417" i="9"/>
  <c r="AH425" i="9"/>
  <c r="AH429" i="9"/>
  <c r="AH437" i="9"/>
  <c r="AH441" i="9"/>
  <c r="AH449" i="9"/>
  <c r="AH453" i="9"/>
  <c r="AH461" i="9"/>
  <c r="AH465" i="9"/>
  <c r="AH473" i="9"/>
  <c r="AH477" i="9"/>
  <c r="AH485" i="9"/>
  <c r="AH489" i="9"/>
  <c r="AH497" i="9"/>
  <c r="AH501" i="9"/>
  <c r="AH509" i="9"/>
  <c r="AH513" i="9"/>
  <c r="AH521" i="9"/>
  <c r="AH525" i="9"/>
  <c r="AH533" i="9"/>
  <c r="AH537" i="9"/>
  <c r="AH545" i="9"/>
  <c r="AH549" i="9"/>
  <c r="AH557" i="9"/>
  <c r="AH561" i="9"/>
  <c r="AH569" i="9"/>
  <c r="AH573" i="9"/>
  <c r="AH581" i="9"/>
  <c r="AH585" i="9"/>
  <c r="AH593" i="9"/>
  <c r="AH597" i="9"/>
  <c r="AH605" i="9"/>
  <c r="AH609" i="9"/>
  <c r="AH617" i="9"/>
  <c r="AH621" i="9"/>
  <c r="AH629" i="9"/>
  <c r="D662" i="9" s="1"/>
  <c r="AH633" i="9"/>
  <c r="AH25" i="9"/>
  <c r="AH61" i="9"/>
  <c r="AH97" i="9"/>
  <c r="AH133" i="9"/>
  <c r="AH169" i="9"/>
  <c r="AH205" i="9"/>
  <c r="AH241" i="9"/>
  <c r="AH277" i="9"/>
  <c r="AH313" i="9"/>
  <c r="AH349" i="9"/>
  <c r="AH388" i="9"/>
  <c r="AH22" i="9"/>
  <c r="AH58" i="9"/>
  <c r="AH94" i="9"/>
  <c r="AH166" i="9"/>
  <c r="AH238" i="9"/>
  <c r="AH346" i="9"/>
  <c r="AH385" i="9"/>
  <c r="AH402" i="9"/>
  <c r="AH410" i="9"/>
  <c r="AH414" i="9"/>
  <c r="AH422" i="9"/>
  <c r="AH426" i="9"/>
  <c r="AH434" i="9"/>
  <c r="AH438" i="9"/>
  <c r="AH446" i="9"/>
  <c r="AH450" i="9"/>
  <c r="AH458" i="9"/>
  <c r="AH462" i="9"/>
  <c r="AH470" i="9"/>
  <c r="AH474" i="9"/>
  <c r="AH482" i="9"/>
  <c r="AH486" i="9"/>
  <c r="AH494" i="9"/>
  <c r="AH498" i="9"/>
  <c r="AH506" i="9"/>
  <c r="AH510" i="9"/>
  <c r="AH518" i="9"/>
  <c r="AH522" i="9"/>
  <c r="AH530" i="9"/>
  <c r="AH534" i="9"/>
  <c r="AH542" i="9"/>
  <c r="D666" i="9" s="1"/>
  <c r="AH546" i="9"/>
  <c r="AH554" i="9"/>
  <c r="AH558" i="9"/>
  <c r="AH566" i="9"/>
  <c r="AH570" i="9"/>
  <c r="AH578" i="9"/>
  <c r="AH582" i="9"/>
  <c r="AH590" i="9"/>
  <c r="AH594" i="9"/>
  <c r="AH602" i="9"/>
  <c r="AH606" i="9"/>
  <c r="AH614" i="9"/>
  <c r="AH618" i="9"/>
  <c r="AH626" i="9"/>
  <c r="AH630" i="9"/>
  <c r="AH232" i="9"/>
  <c r="AH13" i="9"/>
  <c r="AH49" i="9"/>
  <c r="AH85" i="9"/>
  <c r="AH121" i="9"/>
  <c r="AH157" i="9"/>
  <c r="AH193" i="9"/>
  <c r="AH229" i="9"/>
  <c r="AH265" i="9"/>
  <c r="AH301" i="9"/>
  <c r="AH337" i="9"/>
  <c r="AH373" i="9"/>
  <c r="AH407" i="9"/>
  <c r="AH419" i="9"/>
  <c r="AH435" i="9"/>
  <c r="AH503" i="9"/>
  <c r="AH527" i="9"/>
  <c r="AH531" i="9"/>
  <c r="D669" i="9" s="1"/>
  <c r="AH615" i="9"/>
  <c r="AH623" i="9"/>
  <c r="AH627" i="9"/>
  <c r="G656" i="9"/>
  <c r="D658" i="9"/>
  <c r="G654" i="9"/>
  <c r="P653" i="9" l="1"/>
  <c r="D644" i="9"/>
  <c r="G644" i="9" s="1"/>
  <c r="D660" i="9"/>
  <c r="D647" i="9"/>
  <c r="D650" i="9"/>
  <c r="G655" i="9"/>
  <c r="D646" i="9"/>
  <c r="G646" i="9" s="1"/>
  <c r="D664" i="9"/>
  <c r="D657" i="9"/>
  <c r="G657" i="9" s="1"/>
  <c r="D670" i="9"/>
  <c r="D649" i="9"/>
  <c r="P649" i="9" s="1"/>
  <c r="D663" i="9"/>
  <c r="D643" i="9"/>
  <c r="G643" i="9" s="1"/>
  <c r="D651" i="9"/>
  <c r="P651" i="9" s="1"/>
  <c r="D642" i="9"/>
  <c r="G642" i="9" s="1"/>
  <c r="D668" i="9"/>
  <c r="D659" i="9"/>
  <c r="G659" i="9" s="1"/>
  <c r="D672" i="9"/>
  <c r="D674" i="9"/>
  <c r="D665" i="9"/>
  <c r="AH636" i="9"/>
  <c r="D648" i="9"/>
  <c r="G652" i="9"/>
  <c r="P652" i="9"/>
  <c r="P647" i="9"/>
  <c r="G647" i="9"/>
  <c r="P658" i="9"/>
  <c r="G658" i="9"/>
  <c r="P650" i="9"/>
  <c r="G650" i="9"/>
  <c r="G649" i="9" l="1"/>
  <c r="P644" i="9"/>
  <c r="G676" i="9"/>
  <c r="P657" i="9"/>
  <c r="P678" i="9" s="1"/>
  <c r="P646" i="9"/>
  <c r="G651" i="9"/>
  <c r="P642" i="9"/>
  <c r="P643" i="9"/>
  <c r="D678" i="9"/>
  <c r="P676" i="9"/>
  <c r="P648" i="9"/>
  <c r="G648" i="9"/>
  <c r="X10" i="7" l="1"/>
  <c r="X7" i="7"/>
  <c r="D307" i="8"/>
  <c r="D291" i="8"/>
  <c r="D282" i="8"/>
  <c r="D317" i="8" s="1"/>
  <c r="D281" i="8"/>
  <c r="D316" i="8" s="1"/>
  <c r="D280" i="8"/>
  <c r="D315" i="8" s="1"/>
  <c r="D279" i="8"/>
  <c r="D314" i="8" s="1"/>
  <c r="D278" i="8"/>
  <c r="AA262" i="8"/>
  <c r="AA260" i="8"/>
  <c r="AA259" i="8"/>
  <c r="AA258" i="8"/>
  <c r="AA257" i="8"/>
  <c r="AA256" i="8"/>
  <c r="AA255" i="8"/>
  <c r="AA254" i="8"/>
  <c r="AA253" i="8"/>
  <c r="AA252" i="8"/>
  <c r="AA251" i="8"/>
  <c r="AA250" i="8"/>
  <c r="D274" i="8" s="1"/>
  <c r="D310" i="8" s="1"/>
  <c r="AA249" i="8"/>
  <c r="AA248" i="8"/>
  <c r="AA247" i="8"/>
  <c r="AA246" i="8"/>
  <c r="AA245" i="8"/>
  <c r="AA244" i="8"/>
  <c r="AA243" i="8"/>
  <c r="AA242" i="8"/>
  <c r="AA241" i="8"/>
  <c r="AA240" i="8"/>
  <c r="AA239" i="8"/>
  <c r="AA238" i="8"/>
  <c r="AA237" i="8"/>
  <c r="AA236" i="8"/>
  <c r="AA235" i="8"/>
  <c r="AA234" i="8"/>
  <c r="AA233" i="8"/>
  <c r="AA232" i="8"/>
  <c r="AA231" i="8"/>
  <c r="D297" i="8" s="1"/>
  <c r="AA230" i="8"/>
  <c r="AA229" i="8"/>
  <c r="AA228" i="8"/>
  <c r="AA227" i="8"/>
  <c r="AA226" i="8"/>
  <c r="AA225" i="8"/>
  <c r="AA224" i="8"/>
  <c r="AA223" i="8"/>
  <c r="AA222" i="8"/>
  <c r="AA221" i="8"/>
  <c r="AA220" i="8"/>
  <c r="AA219" i="8"/>
  <c r="AA218" i="8"/>
  <c r="AA217" i="8"/>
  <c r="AA216" i="8"/>
  <c r="AA215" i="8"/>
  <c r="AA214" i="8"/>
  <c r="AA213" i="8"/>
  <c r="AA212" i="8"/>
  <c r="AA211" i="8"/>
  <c r="AA210" i="8"/>
  <c r="AA209" i="8"/>
  <c r="AA208" i="8"/>
  <c r="AA207" i="8"/>
  <c r="AA206" i="8"/>
  <c r="AA205" i="8"/>
  <c r="D292" i="8" s="1"/>
  <c r="AA204" i="8"/>
  <c r="AA203" i="8"/>
  <c r="AA202" i="8"/>
  <c r="AA201" i="8"/>
  <c r="AA200" i="8"/>
  <c r="AA199" i="8"/>
  <c r="AA198" i="8"/>
  <c r="AA197" i="8"/>
  <c r="AA196" i="8"/>
  <c r="AA195" i="8"/>
  <c r="AA194" i="8"/>
  <c r="AA193" i="8"/>
  <c r="D296" i="8" s="1"/>
  <c r="AA192" i="8"/>
  <c r="AA191" i="8"/>
  <c r="AA190" i="8"/>
  <c r="AA189" i="8"/>
  <c r="AA188" i="8"/>
  <c r="AA187" i="8"/>
  <c r="AA186" i="8"/>
  <c r="AA185" i="8"/>
  <c r="AA184" i="8"/>
  <c r="AA183" i="8"/>
  <c r="AA182" i="8"/>
  <c r="AA181" i="8"/>
  <c r="AA180" i="8"/>
  <c r="AA179" i="8"/>
  <c r="D295" i="8" s="1"/>
  <c r="AA178" i="8"/>
  <c r="AA177" i="8"/>
  <c r="AA176" i="8"/>
  <c r="AA175" i="8"/>
  <c r="AA174" i="8"/>
  <c r="AA173" i="8"/>
  <c r="AA172" i="8"/>
  <c r="D294" i="8" s="1"/>
  <c r="AA171" i="8"/>
  <c r="AA170" i="8"/>
  <c r="AA169" i="8"/>
  <c r="AA168" i="8"/>
  <c r="AA167" i="8"/>
  <c r="AA166" i="8"/>
  <c r="AA165" i="8"/>
  <c r="AA164" i="8"/>
  <c r="AA163" i="8"/>
  <c r="AA162" i="8"/>
  <c r="AA161" i="8"/>
  <c r="AA160" i="8"/>
  <c r="AA159" i="8"/>
  <c r="D287" i="8" s="1"/>
  <c r="AA158" i="8"/>
  <c r="AA157" i="8"/>
  <c r="AA156" i="8"/>
  <c r="AA155" i="8"/>
  <c r="AA154" i="8"/>
  <c r="AA153" i="8"/>
  <c r="AA152" i="8"/>
  <c r="AA151" i="8"/>
  <c r="AA150" i="8"/>
  <c r="AA149" i="8"/>
  <c r="AA148" i="8"/>
  <c r="AA147" i="8"/>
  <c r="AA146" i="8"/>
  <c r="AA145" i="8"/>
  <c r="AA144" i="8"/>
  <c r="AA143" i="8"/>
  <c r="AA142" i="8"/>
  <c r="AA141" i="8"/>
  <c r="AA140" i="8"/>
  <c r="AA139" i="8"/>
  <c r="AA138" i="8"/>
  <c r="AA137" i="8"/>
  <c r="AA136" i="8"/>
  <c r="AA135" i="8"/>
  <c r="AA134" i="8"/>
  <c r="AA133" i="8"/>
  <c r="AA132" i="8"/>
  <c r="AA131" i="8"/>
  <c r="AA130" i="8"/>
  <c r="D290" i="8" s="1"/>
  <c r="AA129" i="8"/>
  <c r="AA128" i="8"/>
  <c r="AA127" i="8"/>
  <c r="AA126" i="8"/>
  <c r="AA125" i="8"/>
  <c r="AA124" i="8"/>
  <c r="AA123" i="8"/>
  <c r="AA122" i="8"/>
  <c r="AA121" i="8"/>
  <c r="AA120" i="8"/>
  <c r="AA119" i="8"/>
  <c r="AA118" i="8"/>
  <c r="AA117" i="8"/>
  <c r="AA116" i="8"/>
  <c r="AA115" i="8"/>
  <c r="AA114" i="8"/>
  <c r="AA113" i="8"/>
  <c r="AA112" i="8"/>
  <c r="AA111" i="8"/>
  <c r="AA110" i="8"/>
  <c r="AA109" i="8"/>
  <c r="AA108" i="8"/>
  <c r="AA107" i="8"/>
  <c r="AA106" i="8"/>
  <c r="AA105" i="8"/>
  <c r="AA104" i="8"/>
  <c r="AA103" i="8"/>
  <c r="AA102" i="8"/>
  <c r="AA101" i="8"/>
  <c r="AA100" i="8"/>
  <c r="AA99" i="8"/>
  <c r="AA98" i="8"/>
  <c r="AA97" i="8"/>
  <c r="AA96" i="8"/>
  <c r="AA95" i="8"/>
  <c r="AA94" i="8"/>
  <c r="AA93" i="8"/>
  <c r="AA92" i="8"/>
  <c r="AA91" i="8"/>
  <c r="AA90" i="8"/>
  <c r="AA89" i="8"/>
  <c r="AA88" i="8"/>
  <c r="AA87" i="8"/>
  <c r="AA86" i="8"/>
  <c r="AA85" i="8"/>
  <c r="AA84" i="8"/>
  <c r="AA83" i="8"/>
  <c r="AA82" i="8"/>
  <c r="AA81" i="8"/>
  <c r="AA80" i="8"/>
  <c r="AA79" i="8"/>
  <c r="AA78" i="8"/>
  <c r="AA77" i="8"/>
  <c r="AA76" i="8"/>
  <c r="AA75" i="8"/>
  <c r="AA74" i="8"/>
  <c r="AA73" i="8"/>
  <c r="AA72" i="8"/>
  <c r="AA71" i="8"/>
  <c r="AA70" i="8"/>
  <c r="AA69" i="8"/>
  <c r="AA68" i="8"/>
  <c r="AA67" i="8"/>
  <c r="AA66" i="8"/>
  <c r="AA65" i="8"/>
  <c r="AA64" i="8"/>
  <c r="AA63" i="8"/>
  <c r="AA62" i="8"/>
  <c r="AA61" i="8"/>
  <c r="AA60" i="8"/>
  <c r="AA59" i="8"/>
  <c r="AA58" i="8"/>
  <c r="AA57" i="8"/>
  <c r="AA56" i="8"/>
  <c r="AA55" i="8"/>
  <c r="AA54" i="8"/>
  <c r="AA53" i="8"/>
  <c r="AA52" i="8"/>
  <c r="AA51" i="8"/>
  <c r="AA50" i="8"/>
  <c r="AA49" i="8"/>
  <c r="AA48" i="8"/>
  <c r="AA47" i="8"/>
  <c r="AA46" i="8"/>
  <c r="AA45" i="8"/>
  <c r="AA44" i="8"/>
  <c r="AA43" i="8"/>
  <c r="AA42" i="8"/>
  <c r="AA41" i="8"/>
  <c r="AA40" i="8"/>
  <c r="AA39" i="8"/>
  <c r="AA38" i="8"/>
  <c r="AA37" i="8"/>
  <c r="AA36" i="8"/>
  <c r="AA35" i="8"/>
  <c r="AA34" i="8"/>
  <c r="AA33" i="8"/>
  <c r="AA32" i="8"/>
  <c r="AA31" i="8"/>
  <c r="AA30" i="8"/>
  <c r="AA29" i="8"/>
  <c r="AA28" i="8"/>
  <c r="AA27" i="8"/>
  <c r="AA26" i="8"/>
  <c r="AA25" i="8"/>
  <c r="AA24" i="8"/>
  <c r="AA23" i="8"/>
  <c r="AA22" i="8"/>
  <c r="AA21" i="8"/>
  <c r="AA20" i="8"/>
  <c r="AA19" i="8"/>
  <c r="AA18" i="8"/>
  <c r="AA17" i="8"/>
  <c r="AA16" i="8"/>
  <c r="AA15" i="8"/>
  <c r="AA14" i="8"/>
  <c r="AA13" i="8"/>
  <c r="AA12" i="8"/>
  <c r="AA11" i="8"/>
  <c r="AA10" i="8"/>
  <c r="AA9" i="8"/>
  <c r="AA8" i="8"/>
  <c r="AA7" i="8"/>
  <c r="D276" i="8" l="1"/>
  <c r="D312" i="8" s="1"/>
  <c r="D273" i="8"/>
  <c r="D309" i="8" s="1"/>
  <c r="D284" i="8"/>
  <c r="D319" i="8" s="1"/>
  <c r="D275" i="8"/>
  <c r="D311" i="8" s="1"/>
  <c r="D286" i="8"/>
  <c r="D277" i="8"/>
  <c r="D313" i="8" s="1"/>
  <c r="D289" i="8"/>
  <c r="D288" i="8"/>
  <c r="D293" i="8"/>
  <c r="D268" i="8"/>
  <c r="D304" i="8" s="1"/>
  <c r="D285" i="8"/>
  <c r="D270" i="8"/>
  <c r="D306" i="8" s="1"/>
  <c r="D269" i="8"/>
  <c r="D283" i="8"/>
  <c r="D318" i="8" s="1"/>
  <c r="D272" i="8"/>
  <c r="D308" i="8" s="1"/>
  <c r="AA261" i="8"/>
  <c r="AA264" i="8" s="1"/>
  <c r="D298" i="8"/>
  <c r="D264" i="8"/>
  <c r="D265" i="8"/>
  <c r="D305" i="8" l="1"/>
  <c r="D320" i="8"/>
  <c r="D266" i="8"/>
  <c r="D300" i="8"/>
  <c r="E6" i="2"/>
  <c r="E7" i="2"/>
  <c r="E8" i="2"/>
  <c r="E9" i="2"/>
  <c r="E10" i="2"/>
  <c r="E11" i="2"/>
  <c r="E12" i="2"/>
  <c r="E13" i="2"/>
  <c r="E14" i="2"/>
  <c r="E15" i="2"/>
  <c r="E16" i="2"/>
  <c r="E17" i="2"/>
  <c r="E18" i="2"/>
  <c r="E19" i="2"/>
  <c r="E20" i="2"/>
  <c r="E5" i="2"/>
  <c r="D11" i="3"/>
  <c r="E11" i="3"/>
  <c r="E4" i="1" s="1"/>
  <c r="E41" i="3"/>
  <c r="D41" i="3"/>
  <c r="D37" i="3"/>
  <c r="E37" i="3"/>
  <c r="E21" i="3"/>
  <c r="D21" i="3"/>
  <c r="E15" i="3"/>
  <c r="D15" i="3"/>
  <c r="B38" i="1"/>
  <c r="B35" i="1"/>
  <c r="C34" i="1"/>
  <c r="D34" i="1"/>
  <c r="B34" i="1"/>
  <c r="C36" i="1"/>
  <c r="B36" i="1"/>
  <c r="C35" i="1"/>
  <c r="D322" i="8" l="1"/>
  <c r="E44" i="3"/>
  <c r="G7" i="1" l="1"/>
  <c r="B57" i="1" l="1"/>
  <c r="B58" i="1" s="1"/>
  <c r="C37" i="1" l="1"/>
  <c r="B52" i="1"/>
  <c r="E9" i="6" l="1"/>
  <c r="E11" i="6" s="1"/>
  <c r="E132" i="3"/>
  <c r="E156" i="3" s="1"/>
  <c r="F121" i="3"/>
  <c r="D132" i="3"/>
  <c r="D156" i="3" s="1"/>
  <c r="C22" i="1" l="1"/>
  <c r="C40" i="1"/>
  <c r="F40" i="1"/>
  <c r="B40" i="1"/>
  <c r="D121" i="3" l="1"/>
  <c r="N121" i="3" s="1"/>
  <c r="E5" i="1" l="1"/>
  <c r="E6" i="1"/>
  <c r="E8" i="1"/>
  <c r="E9" i="1"/>
  <c r="E10" i="1"/>
  <c r="E11" i="1"/>
  <c r="E12" i="1"/>
  <c r="E13" i="1"/>
  <c r="E14" i="1"/>
  <c r="E20" i="1"/>
  <c r="E15" i="1"/>
  <c r="E16" i="1"/>
  <c r="E17" i="1"/>
  <c r="E18" i="1"/>
  <c r="E19" i="1"/>
  <c r="E21" i="1"/>
  <c r="E34" i="1"/>
  <c r="D5" i="1"/>
  <c r="D6" i="1"/>
  <c r="D8" i="1"/>
  <c r="D11" i="1"/>
  <c r="D12" i="1"/>
  <c r="D14" i="1"/>
  <c r="D20" i="1"/>
  <c r="D15" i="1"/>
  <c r="D16" i="1"/>
  <c r="D17" i="1"/>
  <c r="D18" i="1"/>
  <c r="D21" i="1"/>
  <c r="B39" i="1"/>
  <c r="B37" i="1"/>
  <c r="C39" i="1"/>
  <c r="C38" i="1"/>
  <c r="B22" i="1"/>
  <c r="F5" i="1"/>
  <c r="F6" i="1"/>
  <c r="F8" i="1"/>
  <c r="F9" i="1"/>
  <c r="F10" i="1"/>
  <c r="F11" i="1"/>
  <c r="F12" i="1"/>
  <c r="F13" i="1"/>
  <c r="F14" i="1"/>
  <c r="F15" i="1"/>
  <c r="F16" i="1"/>
  <c r="F17" i="1"/>
  <c r="F18" i="1"/>
  <c r="F19" i="1"/>
  <c r="F4" i="1"/>
  <c r="F34" i="1" s="1"/>
  <c r="F21" i="2"/>
  <c r="D6" i="2"/>
  <c r="D7" i="2"/>
  <c r="D8" i="2"/>
  <c r="D9" i="2"/>
  <c r="D10" i="2"/>
  <c r="D11" i="2"/>
  <c r="D12" i="2"/>
  <c r="D13" i="2"/>
  <c r="D14" i="2"/>
  <c r="D20" i="2"/>
  <c r="D5" i="2"/>
  <c r="G21" i="1" l="1"/>
  <c r="G34" i="1"/>
  <c r="D35" i="1"/>
  <c r="E36" i="1"/>
  <c r="F36" i="1"/>
  <c r="D36" i="1"/>
  <c r="D37" i="1"/>
  <c r="F35" i="1"/>
  <c r="E35" i="1"/>
  <c r="F37" i="1"/>
  <c r="G9" i="1"/>
  <c r="E40" i="1"/>
  <c r="G4" i="1"/>
  <c r="G12" i="1"/>
  <c r="G11" i="1"/>
  <c r="G13" i="1"/>
  <c r="G6" i="1"/>
  <c r="E37" i="1"/>
  <c r="G19" i="1"/>
  <c r="D39" i="1"/>
  <c r="E39" i="1"/>
  <c r="D40" i="1"/>
  <c r="G20" i="1"/>
  <c r="E38" i="1"/>
  <c r="D22" i="1"/>
  <c r="G18" i="1"/>
  <c r="G5" i="1"/>
  <c r="D38" i="1"/>
  <c r="G17" i="1"/>
  <c r="G16" i="1"/>
  <c r="G15" i="1"/>
  <c r="G14" i="1"/>
  <c r="G10" i="1"/>
  <c r="G8" i="1"/>
  <c r="E22" i="1"/>
  <c r="F38" i="1"/>
  <c r="F22" i="1"/>
  <c r="F39" i="1"/>
  <c r="G36" i="1" l="1"/>
  <c r="G37" i="1"/>
  <c r="G40" i="1"/>
  <c r="G38" i="1"/>
  <c r="G35" i="1"/>
  <c r="G39" i="1"/>
  <c r="G22" i="1"/>
  <c r="G26" i="1" s="1"/>
  <c r="C45" i="1" s="1"/>
  <c r="B21" i="2"/>
  <c r="B53" i="1" l="1"/>
  <c r="C43" i="1"/>
  <c r="C44" i="1"/>
  <c r="E21" i="2"/>
</calcChain>
</file>

<file path=xl/sharedStrings.xml><?xml version="1.0" encoding="utf-8"?>
<sst xmlns="http://schemas.openxmlformats.org/spreadsheetml/2006/main" count="30106" uniqueCount="1488">
  <si>
    <t>Winchester</t>
  </si>
  <si>
    <t>Whiteley</t>
  </si>
  <si>
    <t>West of Waterlooville</t>
  </si>
  <si>
    <t>Bishops Waltham</t>
  </si>
  <si>
    <t>New Alresford</t>
  </si>
  <si>
    <t>Colden Common</t>
  </si>
  <si>
    <t>Denmead</t>
  </si>
  <si>
    <t>Kings Worthy</t>
  </si>
  <si>
    <t>Wickham</t>
  </si>
  <si>
    <t>Hursley</t>
  </si>
  <si>
    <t xml:space="preserve">Otterbourne </t>
  </si>
  <si>
    <t xml:space="preserve">South Wonston </t>
  </si>
  <si>
    <t xml:space="preserve">Sutton Scotney </t>
  </si>
  <si>
    <t>Swanmore</t>
  </si>
  <si>
    <t>Waltham Chase</t>
  </si>
  <si>
    <t>Other</t>
  </si>
  <si>
    <t>Completions</t>
  </si>
  <si>
    <t>Total Market Towns</t>
  </si>
  <si>
    <t>Total Intermediate Settlements</t>
  </si>
  <si>
    <t>Total Larger Settlements</t>
  </si>
  <si>
    <t>Outstanding Permissions</t>
  </si>
  <si>
    <t>Existing Allocations</t>
  </si>
  <si>
    <t>New Allocations</t>
  </si>
  <si>
    <t>Total</t>
  </si>
  <si>
    <t>Windfall</t>
  </si>
  <si>
    <t>SDNP</t>
  </si>
  <si>
    <t>Annual rate</t>
  </si>
  <si>
    <t>13 years</t>
  </si>
  <si>
    <t>Proposed allowance</t>
  </si>
  <si>
    <t>Clayfield Park</t>
  </si>
  <si>
    <t>Tollgate Sawmill</t>
  </si>
  <si>
    <t>Rareridge Lane</t>
  </si>
  <si>
    <t>North Whiteley</t>
  </si>
  <si>
    <t>Newlands</t>
  </si>
  <si>
    <t>Neighbourhood Plan</t>
  </si>
  <si>
    <t>Knowle</t>
  </si>
  <si>
    <t>45 Cornerways, 75 Cart &amp;Horses</t>
  </si>
  <si>
    <t>40 Mill Lane, 60 The Glebe</t>
  </si>
  <si>
    <t>Ravenswood</t>
  </si>
  <si>
    <t>East of Main Road</t>
  </si>
  <si>
    <t>West Hill Road North</t>
  </si>
  <si>
    <t>Brightlands</t>
  </si>
  <si>
    <t>Colden Common Farm, Main Road, Church Lane</t>
  </si>
  <si>
    <t>Whiteley Green</t>
  </si>
  <si>
    <t>Carried Forward Allocations</t>
  </si>
  <si>
    <t>Neighbourhood Plan allocations</t>
  </si>
  <si>
    <t>Submission Plan x 13/15</t>
  </si>
  <si>
    <t>Small</t>
  </si>
  <si>
    <t>Permissions</t>
  </si>
  <si>
    <t>Percentage already complete or permitted:</t>
  </si>
  <si>
    <t>Botley</t>
  </si>
  <si>
    <t>Total Other</t>
  </si>
  <si>
    <t>Morgans Yard permission granted</t>
  </si>
  <si>
    <t>The Lakes remainder</t>
  </si>
  <si>
    <t>W2</t>
  </si>
  <si>
    <t xml:space="preserve">W3 </t>
  </si>
  <si>
    <t>W4</t>
  </si>
  <si>
    <t>W7</t>
  </si>
  <si>
    <t>W8</t>
  </si>
  <si>
    <t>W9</t>
  </si>
  <si>
    <t>H9</t>
  </si>
  <si>
    <t>SH1</t>
  </si>
  <si>
    <t>SH2</t>
  </si>
  <si>
    <t>SH3</t>
  </si>
  <si>
    <t>BW3</t>
  </si>
  <si>
    <t xml:space="preserve">BW4 </t>
  </si>
  <si>
    <t>NA3</t>
  </si>
  <si>
    <t>CC1</t>
  </si>
  <si>
    <t>CC2</t>
  </si>
  <si>
    <t>CC3</t>
  </si>
  <si>
    <t>CC4</t>
  </si>
  <si>
    <t>DEN1</t>
  </si>
  <si>
    <t>KW1</t>
  </si>
  <si>
    <t>KW2</t>
  </si>
  <si>
    <t>SW1</t>
  </si>
  <si>
    <t xml:space="preserve">WK5 </t>
  </si>
  <si>
    <t>WK6</t>
  </si>
  <si>
    <t>KN1</t>
  </si>
  <si>
    <t>OT01</t>
  </si>
  <si>
    <t>SWO1</t>
  </si>
  <si>
    <t>SU01</t>
  </si>
  <si>
    <t>Sir John Moore Barracks</t>
  </si>
  <si>
    <t xml:space="preserve">St Peters Car Park </t>
  </si>
  <si>
    <t>Courtenay Road</t>
  </si>
  <si>
    <t>Central Winchester Regeneration area</t>
  </si>
  <si>
    <t xml:space="preserve">Station Approach area </t>
  </si>
  <si>
    <t>Bar End Depot</t>
  </si>
  <si>
    <t>Student Accomodation</t>
  </si>
  <si>
    <t>Newlands (West of Waterlooville) (additional)</t>
  </si>
  <si>
    <t>North Whiteley (additional)</t>
  </si>
  <si>
    <t>Land North of Rareridge Lane</t>
  </si>
  <si>
    <t>Alresford Neighbourhood Plan</t>
  </si>
  <si>
    <t>Colden Common Farm</t>
  </si>
  <si>
    <t>Land at Main Road</t>
  </si>
  <si>
    <t>Land adjoining 85 Church Lane</t>
  </si>
  <si>
    <t>Denmead Neighbourhood Plan</t>
  </si>
  <si>
    <t>Cornerways &amp; Merrydale</t>
  </si>
  <si>
    <t>Land adjoining the Cart &amp; Horses PH</t>
  </si>
  <si>
    <t>Land at The Lakes, Swanmore (remaining)</t>
  </si>
  <si>
    <t>Mill Lane</t>
  </si>
  <si>
    <t>Land off Southwick and School Road</t>
  </si>
  <si>
    <t xml:space="preserve">Land off Main Road </t>
  </si>
  <si>
    <t>Land at West Hill Road North</t>
  </si>
  <si>
    <t>Land at Brightlands, Sutton Scotney</t>
  </si>
  <si>
    <t>Carried forward</t>
  </si>
  <si>
    <t>New Allocation</t>
  </si>
  <si>
    <t>2020/2021</t>
  </si>
  <si>
    <t>2021/2022</t>
  </si>
  <si>
    <t>2022/2023</t>
  </si>
  <si>
    <t>2023/2024</t>
  </si>
  <si>
    <t>)</t>
  </si>
  <si>
    <t>) Examination Document ED03b</t>
  </si>
  <si>
    <t>SDNP capacity 2024-2040</t>
  </si>
  <si>
    <t>Small sites</t>
  </si>
  <si>
    <t xml:space="preserve">Allocations (W3 and CC4) </t>
  </si>
  <si>
    <t>Percentage on small sites</t>
  </si>
  <si>
    <t>Total small sites</t>
  </si>
  <si>
    <t>Barton Farm Permissions</t>
  </si>
  <si>
    <t>Total Winchester</t>
  </si>
  <si>
    <t>SDNPA completions, permissions and windfall</t>
  </si>
  <si>
    <t xml:space="preserve">Total Winchester District </t>
  </si>
  <si>
    <t>Sub Area Totals</t>
  </si>
  <si>
    <t>Settlement</t>
  </si>
  <si>
    <t>Large</t>
  </si>
  <si>
    <t>South Hampshire Urban Areas</t>
  </si>
  <si>
    <t xml:space="preserve"> </t>
  </si>
  <si>
    <t>The Dean emiander granted permission</t>
  </si>
  <si>
    <t>Total Winchester allocations</t>
  </si>
  <si>
    <t>Market Towns</t>
  </si>
  <si>
    <r>
      <t>New Alresford</t>
    </r>
    <r>
      <rPr>
        <vertAlign val="superscript"/>
        <sz val="12"/>
        <rFont val="Arial"/>
        <family val="2"/>
      </rPr>
      <t>2</t>
    </r>
  </si>
  <si>
    <t>Larger Rural Settlements</t>
  </si>
  <si>
    <r>
      <t>South Hampshire Urban Areas</t>
    </r>
    <r>
      <rPr>
        <b/>
        <vertAlign val="superscript"/>
        <sz val="12"/>
        <color theme="1"/>
        <rFont val="Arial"/>
        <family val="2"/>
      </rPr>
      <t>1</t>
    </r>
  </si>
  <si>
    <t>Total South Hampshire Urban Areas Allocations</t>
  </si>
  <si>
    <t>Total Market Towns allocations</t>
  </si>
  <si>
    <t>Intermediate Rural Settlements</t>
  </si>
  <si>
    <t>Total Intermediate Rural Settlements</t>
  </si>
  <si>
    <t>Site Name</t>
  </si>
  <si>
    <t>Ref no</t>
  </si>
  <si>
    <t>Sub area</t>
  </si>
  <si>
    <t>Totals</t>
  </si>
  <si>
    <t>Overall totals as per Table H2</t>
  </si>
  <si>
    <t>Notes</t>
  </si>
  <si>
    <r>
      <t>Denmead</t>
    </r>
    <r>
      <rPr>
        <vertAlign val="superscript"/>
        <sz val="12"/>
        <rFont val="Arial"/>
        <family val="2"/>
      </rPr>
      <t>3</t>
    </r>
  </si>
  <si>
    <t xml:space="preserve">The Submission Plan included 10 dwellings remaining at The Dean.  </t>
  </si>
  <si>
    <t>Part of existing Neighbourhood Plan allocation at Anmore Road received permission.</t>
  </si>
  <si>
    <t>Remaining Neighbourbood Plan allocation at Anmore Road (6 dwellings ) and Tanner's Lane (18 dwellings) shown carried forward.</t>
  </si>
  <si>
    <t>The orginal allocations for both Newlands and Whiteley have permission.  So removed from this table to prevent double counting.</t>
  </si>
  <si>
    <r>
      <t>Knowle</t>
    </r>
    <r>
      <rPr>
        <vertAlign val="superscript"/>
        <sz val="12"/>
        <rFont val="Arial"/>
        <family val="2"/>
      </rPr>
      <t>4</t>
    </r>
  </si>
  <si>
    <t xml:space="preserve">Notes on changes to </t>
  </si>
  <si>
    <t xml:space="preserve">New allocation figures for Whiteley and Newlands amended in line with Inspector's note ED38a. </t>
  </si>
  <si>
    <t>Planning permission since granted so now removed from this table to prevent double counting.</t>
  </si>
  <si>
    <t>Allocation at Knowle originally shown as falling within Market Towns total.  Now recategorised - no change overall.</t>
  </si>
  <si>
    <t>Allowance in Submission Plan</t>
  </si>
  <si>
    <t>Estimate given in Windfall Assessment (HA07)</t>
  </si>
  <si>
    <t>Pro-rata of amount in Submission Plan</t>
  </si>
  <si>
    <t>Not given</t>
  </si>
  <si>
    <t>Windfall estimate for Hursley not reduced to ensure consistency with approach to Neighbourhood Plan</t>
  </si>
  <si>
    <t>Proposed windfall allowance informed by the windfall assessment and a pro-rata reduction in the Submission Plan.</t>
  </si>
  <si>
    <t>Total SDNP capacity 2020-2040 Submission Plan</t>
  </si>
  <si>
    <t>DIST</t>
  </si>
  <si>
    <t>SITEUID</t>
  </si>
  <si>
    <t>MAPSHEET</t>
  </si>
  <si>
    <t>EASTING</t>
  </si>
  <si>
    <t>NORTHING</t>
  </si>
  <si>
    <t>APPREF</t>
  </si>
  <si>
    <t>APPOID</t>
  </si>
  <si>
    <t>APPTYPE</t>
  </si>
  <si>
    <t>DECDATE</t>
  </si>
  <si>
    <t>FRP</t>
  </si>
  <si>
    <t>HIOS</t>
  </si>
  <si>
    <t>APPLICANT</t>
  </si>
  <si>
    <t>EXISTING</t>
  </si>
  <si>
    <t>PROPOSED</t>
  </si>
  <si>
    <t>DEVTYPE</t>
  </si>
  <si>
    <t>ADDRESS</t>
  </si>
  <si>
    <t>LOCALITY</t>
  </si>
  <si>
    <t>TOWN</t>
  </si>
  <si>
    <t>PROPOSAL</t>
  </si>
  <si>
    <t>DECISION</t>
  </si>
  <si>
    <t>PDL</t>
  </si>
  <si>
    <t>DWELLING</t>
  </si>
  <si>
    <t>BEDS</t>
  </si>
  <si>
    <t>STARTGAIN</t>
  </si>
  <si>
    <t>COMPGAIN</t>
  </si>
  <si>
    <t>COMPLOSS</t>
  </si>
  <si>
    <t>Net Gain</t>
  </si>
  <si>
    <t>Plan Area</t>
  </si>
  <si>
    <t>Windfall/Allocation</t>
  </si>
  <si>
    <t>WINCHESTER</t>
  </si>
  <si>
    <t>24/00335/FUL</t>
  </si>
  <si>
    <t>FULL</t>
  </si>
  <si>
    <t>N</t>
  </si>
  <si>
    <t>LARGE</t>
  </si>
  <si>
    <t>PRIVATE</t>
  </si>
  <si>
    <t>CLASS E</t>
  </si>
  <si>
    <t>RESIDENTIAL</t>
  </si>
  <si>
    <t>REDEVELOPMENT</t>
  </si>
  <si>
    <t>LAND AT BISHOPS WALTHAM POND STREET RECORD STATION ROAD</t>
  </si>
  <si>
    <t/>
  </si>
  <si>
    <t>BISHOPS WALTHAM</t>
  </si>
  <si>
    <t>AMEND APPROVED PLANS AND DRAWINGS TO ACCOMMODATE CHANGES TO THE DESIGN, LAYOUT AND INTERNAL CONFIGURATIONS OF BLOCK A &amp; B</t>
  </si>
  <si>
    <t>PERMISSION</t>
  </si>
  <si>
    <t>Y</t>
  </si>
  <si>
    <t>HOUSE</t>
  </si>
  <si>
    <t>2-BED</t>
  </si>
  <si>
    <t>MTRA2</t>
  </si>
  <si>
    <t>3-BED</t>
  </si>
  <si>
    <t>FLAT</t>
  </si>
  <si>
    <t>1-BED S/ELDERLY</t>
  </si>
  <si>
    <t>2-BED S/ELDERLY</t>
  </si>
  <si>
    <t>CONVERSION</t>
  </si>
  <si>
    <t>4-BED</t>
  </si>
  <si>
    <t>06/02810/FUL</t>
  </si>
  <si>
    <t>SMALL</t>
  </si>
  <si>
    <t>COMMERCIAL</t>
  </si>
  <si>
    <t>GEORGE S HALL LTD 7 ST CROSS ROAD</t>
  </si>
  <si>
    <t>COU FROM COMMERCIAL TO RESIDENTIAL. CONVERT TO 2 MAISONETTES.</t>
  </si>
  <si>
    <t>WT1</t>
  </si>
  <si>
    <t>17/03139/FUL</t>
  </si>
  <si>
    <t>HAMPSHIRE CONSTABULARY HEADQUARTERS  ROMSEY ROAD</t>
  </si>
  <si>
    <t>AMENDED PLANS INCLUDING NEW ADDITIONAL DWELLINGS (NOW TOTAL 244)</t>
  </si>
  <si>
    <t>22/01877/REM</t>
  </si>
  <si>
    <t>DETAILS</t>
  </si>
  <si>
    <t>AGRICULTURAL</t>
  </si>
  <si>
    <t>NEW</t>
  </si>
  <si>
    <t>BEREWOOD PHASE 1  HAMBLEDON ROAD</t>
  </si>
  <si>
    <t>DENMEAD</t>
  </si>
  <si>
    <t>RESERVED MATTERS 190 RESIDENTIAL DWELLINGS</t>
  </si>
  <si>
    <t>Allocation</t>
  </si>
  <si>
    <t>5-BED</t>
  </si>
  <si>
    <t>RP</t>
  </si>
  <si>
    <t>1-BED</t>
  </si>
  <si>
    <t>21/02890/REM</t>
  </si>
  <si>
    <t>RESERVED MATTERS APPLICATION COMPRISING 144 DWELLINGS (PHASE 5A)</t>
  </si>
  <si>
    <t>21/02892/REM</t>
  </si>
  <si>
    <t>BEREWOOD PHASE 1 PHASE 3B HAMBLEDON ROAD</t>
  </si>
  <si>
    <t>RESERVED MATERS APPLICATION COMPRISING 122 RESIDENTIAL DWELLINGS</t>
  </si>
  <si>
    <t>20/02598/FUL</t>
  </si>
  <si>
    <t>CRABWOOD VALE FARM  SARUM ROAD</t>
  </si>
  <si>
    <t>REPLACEMENT 5 BED DWELLING</t>
  </si>
  <si>
    <t>Countryside</t>
  </si>
  <si>
    <t>MTRA4</t>
  </si>
  <si>
    <t>19/01616/REM</t>
  </si>
  <si>
    <t>BARTON FARM MAJOR DEVELOPMENT  ANDOVER ROAD</t>
  </si>
  <si>
    <t>RESERVED MATTERS APPLICATION - 264 DWELLING - PHASE 2A</t>
  </si>
  <si>
    <t>WT2</t>
  </si>
  <si>
    <t>19/01983/REM</t>
  </si>
  <si>
    <t>BARTON FARM MAJOR DEVELOPMENT PHASE 3AI AND 3AII ANDOVER ROAD</t>
  </si>
  <si>
    <t>RESERVED MATTERS - PHASE 3A - 193 DWELLINGS</t>
  </si>
  <si>
    <t>15/00553/FUL</t>
  </si>
  <si>
    <t>OAKMERE  LADY BETTYS DRIVE</t>
  </si>
  <si>
    <t>WHITELEY</t>
  </si>
  <si>
    <t>FAREHAM</t>
  </si>
  <si>
    <t>DEMO OF EXISTING BUNGALOW AND ERECTION OF 1NO. DWELLING.</t>
  </si>
  <si>
    <t>20/00372/FUL</t>
  </si>
  <si>
    <t>PUMP HOUSE  MAYLES LANE</t>
  </si>
  <si>
    <t>KNOWLE</t>
  </si>
  <si>
    <t>COU FROM A FORMER PUMP HOUSE TO A SINGLE DWELLING</t>
  </si>
  <si>
    <t>16/01470/FUL</t>
  </si>
  <si>
    <t>LORRY PARK</t>
  </si>
  <si>
    <t>22 GARAGE REAR OF HIGHCLIFFE ROAD</t>
  </si>
  <si>
    <t>DEMOLITION OF EXISTING GARAGE BLOCK AND ERECTION OF 1 NO. 1 BEDROOM DWELLING.</t>
  </si>
  <si>
    <t>19/02005/FUL</t>
  </si>
  <si>
    <t>LITTLE SNAKEMOOR  SLEEPERS HILL</t>
  </si>
  <si>
    <t>REPLACE PREVIOUS CONSENT FOR A SINGLE LARGE DWELLING TO TWO NEW DWELLINGS, PLOTS 3 &amp; 4 &amp; RESUBMISSION OF PLOTS 1 &amp; 2</t>
  </si>
  <si>
    <t>20/00572/REM</t>
  </si>
  <si>
    <t>NORTH WHITELEY URBAN EXTENSION  BOTLEY ROAD</t>
  </si>
  <si>
    <t>CURBRIDGE</t>
  </si>
  <si>
    <t>CONSTRUCTION OF 187 DWELLINGS (PHASE 2A AND 2B)</t>
  </si>
  <si>
    <t>20/02328/REM</t>
  </si>
  <si>
    <t>NORTH WHITELEY URBAN EXTENSION 31&amp;31B BOTLEY ROAD</t>
  </si>
  <si>
    <t>RESERVED MATTERS APPLICATION FOR THE CONSTRUCTION OF 207 DWELLINGS</t>
  </si>
  <si>
    <t>20/00108/REM</t>
  </si>
  <si>
    <t>RESERVED MATTERS APPLICATION PURSUANT TO OUTLINE PLANNING PERMISSION 15/00485/OUT FOR THE CONSTRUCTION OF 81 DWELLINGS</t>
  </si>
  <si>
    <t>22/02505/REM</t>
  </si>
  <si>
    <t>RESERVED MATTERS FOR THE CONSTRUCTION OF 68 DWELLINGS</t>
  </si>
  <si>
    <t>19/01142/REM</t>
  </si>
  <si>
    <t>LAND AT WOODLANDS CHASE WHITELEY WAY BOTLEY ROAD</t>
  </si>
  <si>
    <t>RESERVED MATTERS APPLICATION PURSUANT TO OUTLINE PLANNING PERMISSION 15/00485/OUT FOR THE CONSTRUCTION OF 182 DWELLINGS</t>
  </si>
  <si>
    <t>21/01825/REM</t>
  </si>
  <si>
    <t>RESERVED MATTERS - PURSUANT 15/00485/OUT - 395 DWELLINGS</t>
  </si>
  <si>
    <t>20/00754/REM</t>
  </si>
  <si>
    <t>RESERVED MATTERS - 449 DWELLINGS</t>
  </si>
  <si>
    <t>21/02590/REM</t>
  </si>
  <si>
    <t>RESERVED MATTERS - UP TO 255 DWELLINGS</t>
  </si>
  <si>
    <t>22/00012/REM</t>
  </si>
  <si>
    <t>RESERVED MATTERS FOR UP TO 76 DWELLINGS</t>
  </si>
  <si>
    <t>21/02021/REM</t>
  </si>
  <si>
    <t>RESERVED MATTERS FOR 112 DWELLINGS</t>
  </si>
  <si>
    <t>22/01634/REM</t>
  </si>
  <si>
    <t>NORTH WHITELEY URBAN EXTENSION PARCEL 9 BOTLEY ROAD</t>
  </si>
  <si>
    <t>RESERVED MATTERS FOR PROPOSED DEVELOPMENT COMPRISING 482 HOMES</t>
  </si>
  <si>
    <t>22/01688/PNACOU</t>
  </si>
  <si>
    <t>PRIOR APPROVAL</t>
  </si>
  <si>
    <t>THE MALMS FARM  SHAWFORD ROAD</t>
  </si>
  <si>
    <t>SHAWFORD</t>
  </si>
  <si>
    <t>COU OF EXISTING AGRICULTURAL BUILDING AND LAND TO C3 DWELLING HOUSE USE</t>
  </si>
  <si>
    <t>18/02805/FUL</t>
  </si>
  <si>
    <t>SUBDIVISION</t>
  </si>
  <si>
    <t>36  ASHBURTON ROAD</t>
  </si>
  <si>
    <t>ALRESFORD</t>
  </si>
  <si>
    <t>PROPOSED SUB-DIVISION OF EXISTING DWELLING TO CREATE TWO DWELLINGS AND ERECTION OF ADDITIONAL DWELLING TO SIDE</t>
  </si>
  <si>
    <t>21/03141/FUL</t>
  </si>
  <si>
    <t>25  ST MATTHEWS ROAD</t>
  </si>
  <si>
    <t>1 X SEMI-DETACHED THREE BED DWELLING</t>
  </si>
  <si>
    <t>17/02615/FUL</t>
  </si>
  <si>
    <t>LAND TO THE EAST OF  WINCHESTER ROAD</t>
  </si>
  <si>
    <t>WICKHAM</t>
  </si>
  <si>
    <t>RESIDENTIAL DEVELOPMENT COMPRISING 120 DWELLING UNITS</t>
  </si>
  <si>
    <t>22/01731/PNACOU</t>
  </si>
  <si>
    <t>CONVERSION OF THREE AGRICULTURAL BUILDINGS TO FOUR RESIDENTIAL UNITS</t>
  </si>
  <si>
    <t>21/00297/FUL</t>
  </si>
  <si>
    <t xml:space="preserve">COXFORD FARM  </t>
  </si>
  <si>
    <t>COXFORD DOWN</t>
  </si>
  <si>
    <t>MICHELDEVER</t>
  </si>
  <si>
    <t>REPLACEMENT DWELLING - REVISED DESIGN TO PREVIOUS PLANNING APPROVAL</t>
  </si>
  <si>
    <t>22/00206/FUL</t>
  </si>
  <si>
    <t>WALNUT TREE BARN  MANOR ROAD</t>
  </si>
  <si>
    <t>DURLEY</t>
  </si>
  <si>
    <t>SOUTHAMPTON</t>
  </si>
  <si>
    <t>BARN CONVERSION</t>
  </si>
  <si>
    <t>Durley</t>
  </si>
  <si>
    <t>MTRA3b</t>
  </si>
  <si>
    <t>22/02404/FUL</t>
  </si>
  <si>
    <t>FERNHURST  LOWER CHASE ROAD</t>
  </si>
  <si>
    <t>WALTHAM CHASE</t>
  </si>
  <si>
    <t>REPLACEMENT SINGLE DWELLING HOUSE</t>
  </si>
  <si>
    <t>19/02620/FUL</t>
  </si>
  <si>
    <t xml:space="preserve">SWARRATON FARM  </t>
  </si>
  <si>
    <t>SWARRATON</t>
  </si>
  <si>
    <t>DEMOLITION OF EXISTING DWELLING AND ERECTION OF REPLACEMENT DWELLING</t>
  </si>
  <si>
    <t>19/00995/FUL</t>
  </si>
  <si>
    <t>HIGHWAYS BUNGALOW  LONDON ROAD</t>
  </si>
  <si>
    <t>21/00792/FUL</t>
  </si>
  <si>
    <t>NEW HAVEN  HOSPITAL ROAD</t>
  </si>
  <si>
    <t>SHIRRELL HEATH</t>
  </si>
  <si>
    <t>CONSTRUCTION OF REPLACEMENT DWELLING</t>
  </si>
  <si>
    <t>Shirrell Heath</t>
  </si>
  <si>
    <t>20/01694/FUL</t>
  </si>
  <si>
    <t>TEG DOWN FARM  SARUM ROAD</t>
  </si>
  <si>
    <t>DEMOLITION OF EXISTING 2 STOREY DETACHED HOUSE AND CONSTRUCTION OF A NEW RESIDENTIAL DWELLING IN ITS PLACE</t>
  </si>
  <si>
    <t>20/01554/FUL</t>
  </si>
  <si>
    <t>45748  WOODPECKERS DRIVE</t>
  </si>
  <si>
    <t>DEMOLITION OF EXISTING FOUR DWELLINGS AND ERECTION OF 19 DWELLINGS</t>
  </si>
  <si>
    <t>21/01099/FUL</t>
  </si>
  <si>
    <t>BIGHTON BOTTOM FARM  BIGHTON LANE</t>
  </si>
  <si>
    <t>GUNDLETON</t>
  </si>
  <si>
    <t>DEMOLITION OF ALL EXISTING BUILDINGS, CONSTRUCTION OF NEW FARMSTEAD AND HOUSE</t>
  </si>
  <si>
    <t>21/00065/FUL</t>
  </si>
  <si>
    <t>EDENBRIDGE  WINCHESTER ROAD</t>
  </si>
  <si>
    <t>DEMOLITION OF EXISTING 3 BEDROOM HOUSE AND REPLACEMENT WITH 3 BED HOUSE</t>
  </si>
  <si>
    <t>22/01852/FUL</t>
  </si>
  <si>
    <t>OAKTREE FARM  SCIVIERS LANE</t>
  </si>
  <si>
    <t>UPHAM</t>
  </si>
  <si>
    <t>DEMOLITION OF EXISTING BUNGALOW AND REPLACEMENT DWELLING</t>
  </si>
  <si>
    <t>20/01275/FUL</t>
  </si>
  <si>
    <t>LAND AT JUNCTION OF  WOODMANS LANE AND CHURCH FARM LANE</t>
  </si>
  <si>
    <t>SPARSHOLT</t>
  </si>
  <si>
    <t>ERECTION OF SINGLE DWELLING HOUSE</t>
  </si>
  <si>
    <t>Sparsholt</t>
  </si>
  <si>
    <t>MTRA3a</t>
  </si>
  <si>
    <t>20/01274/FUL</t>
  </si>
  <si>
    <t>CHURCH FARM  WOODMAN LANE</t>
  </si>
  <si>
    <t>DEMOLITION OF EXISTING BUILDINGS, ERECTION OF SEVEN DWELLINGS, 3X4BED, 1X3 BED, 3X2 BED</t>
  </si>
  <si>
    <t>21/00429/PNACOU</t>
  </si>
  <si>
    <t>HILL FARM  NETHERHILL LANE</t>
  </si>
  <si>
    <t>BOTLEY</t>
  </si>
  <si>
    <t>PRIOR NOTIFICATION FOR COU FOR ONE DWELLING</t>
  </si>
  <si>
    <t>21/00296/FUL</t>
  </si>
  <si>
    <t>MAGNA  GEORGE EYSTON DRIVE</t>
  </si>
  <si>
    <t>DEMOLISH THE EXISTING AND CONSTRUCT A REPLACEMENT DWELLING</t>
  </si>
  <si>
    <t>24/00109/FUL</t>
  </si>
  <si>
    <t>RETAIL</t>
  </si>
  <si>
    <t>THE OLD GRANARY BANKS BAR &amp; BISTRO BANK STREET</t>
  </si>
  <si>
    <t>GROUND FLOOR OF THE FORMER BANKS BISTRO, TO RESIDENTIAL, CREATING TWO X TWO BEDROOM FLATS</t>
  </si>
  <si>
    <t>21/01512/FUL</t>
  </si>
  <si>
    <t>THE YARD  BLACK HORSE LANE</t>
  </si>
  <si>
    <t>SHEDFIELD</t>
  </si>
  <si>
    <t>ERECTION OF DWELLING, FOLLOWING DEMOLTION OF EXISTING BUILDINGS</t>
  </si>
  <si>
    <t>20/00494/FUL</t>
  </si>
  <si>
    <t>SHERECROFT FARM LAND AT BOTLEY HILL</t>
  </si>
  <si>
    <t>HYBRID PLANNING APPLICATION - DEVE OF MIXED USE B1,B2 AND B8, AND 115 DWELLINGS</t>
  </si>
  <si>
    <t>21/00362/FUL</t>
  </si>
  <si>
    <t>SPRINGFIELD LAND ADJACENT TRAMPERS LANE</t>
  </si>
  <si>
    <t>NORTH BOARHUNT</t>
  </si>
  <si>
    <t>CONSTRUCTION OF THREE DETACHED DWELLING HOUSES</t>
  </si>
  <si>
    <t>North Boarhunt</t>
  </si>
  <si>
    <t>19/02720/FUL</t>
  </si>
  <si>
    <t>GUBBLECOTES  BOYES LANE</t>
  </si>
  <si>
    <t>COLDEN COMMON</t>
  </si>
  <si>
    <t>DEMOLITION OF TRIPLE GARAGE TO CREATE ONE WHEELCHAIR ACCESSIBLE DWELLING</t>
  </si>
  <si>
    <t>APPEAL GRANTED</t>
  </si>
  <si>
    <t>20/02668/FUL</t>
  </si>
  <si>
    <t>LAND ADJACENT TO WOODLANDS CLEWERS HILL</t>
  </si>
  <si>
    <t>ERECTION OF A SELF BUILD DWELLING</t>
  </si>
  <si>
    <t>21/01279/FUL</t>
  </si>
  <si>
    <t>LA</t>
  </si>
  <si>
    <t>GARAGE BLOCK 1 TO 6 SOUTHBROOK COTTAGES</t>
  </si>
  <si>
    <t>REMOVAL OF EXISTING GARAGES, CONSTRUCTION OF SINGLE TWO STOREY BUILDING OF 4 X 1 BED AND 2 X 2 BED FLATS</t>
  </si>
  <si>
    <t>Micheldever</t>
  </si>
  <si>
    <t>21/01911/FUL</t>
  </si>
  <si>
    <t>30  CHILBOLTON AVENUE</t>
  </si>
  <si>
    <t>ERECTION OF FOUR DWELLINGS, DEMOLITION OF EXISTING DWELLING</t>
  </si>
  <si>
    <t>21/02374/PNACOU</t>
  </si>
  <si>
    <t>WESTWOOD MARKET GARDENS  SOUTHWICK ROAD</t>
  </si>
  <si>
    <t>COU OF AGRICULTURAL BUILDING TO 1 X LARGER DWELLING HOUSE</t>
  </si>
  <si>
    <t>Hundred Acres</t>
  </si>
  <si>
    <t>21/02333/FUL</t>
  </si>
  <si>
    <t>72  ROMSEY ROAD</t>
  </si>
  <si>
    <t>DEMOLITION OF EXISTING DWELLING HOUSE, REPLACEMENT DWELLING</t>
  </si>
  <si>
    <t>21/02290/PNACOU</t>
  </si>
  <si>
    <t>LAND OFF  CURDRIDGE LANE</t>
  </si>
  <si>
    <t>CURDRIDGE</t>
  </si>
  <si>
    <t>CONVERSION OF EXISTING AGRICULTURAL BUILDING TO ONE C3 DWELLING</t>
  </si>
  <si>
    <t>21/02063/FUL</t>
  </si>
  <si>
    <t>HOMEWELL 7 BEREWEEKE ROAD</t>
  </si>
  <si>
    <t>ERECTION OF TWO BED DWELLING</t>
  </si>
  <si>
    <t>21/02053/FUL</t>
  </si>
  <si>
    <t>34  HAMPTON LANE</t>
  </si>
  <si>
    <t>REPLACEMENT DWELLING FOLLOWING DEMOLITION OF EXISTING PROPERTY</t>
  </si>
  <si>
    <t>21/02751/HOU</t>
  </si>
  <si>
    <t>JORDANS  LONDON ROAD</t>
  </si>
  <si>
    <t>MICHELEVER</t>
  </si>
  <si>
    <t>DEMOLITION OF EXISTING DWELLING AND REPLACEMENT WITH A NEW DWELLING</t>
  </si>
  <si>
    <t>21/02442/FUL</t>
  </si>
  <si>
    <t>ARION STUD  HOE STREET</t>
  </si>
  <si>
    <t>HAMBLEDON</t>
  </si>
  <si>
    <t>DEMOLITION OF EXISTING GROOMS FLAT, ERECTION OF BUILDING INCORPORATING GROOMS FLAT, OFFICE AND ANCILLARY RESIDENTIAL</t>
  </si>
  <si>
    <t>21/01308/FUL</t>
  </si>
  <si>
    <t>BROAD VIEW  DEANE DOWN DROVE</t>
  </si>
  <si>
    <t>LITTLETON</t>
  </si>
  <si>
    <t>PROPOSED NEW DETACHED HOUSE</t>
  </si>
  <si>
    <t>Littleton</t>
  </si>
  <si>
    <t>20/02588/FUL</t>
  </si>
  <si>
    <t>GREENFIELD URBAN</t>
  </si>
  <si>
    <t>NETHERBOURNE LAND ADJACENT NEW FARM ROAD</t>
  </si>
  <si>
    <t>CONSTRUCTION OF A DWELLING</t>
  </si>
  <si>
    <t>21/01990/FUL</t>
  </si>
  <si>
    <t>BERWICK COTTAGE 10 HALLS FARM CLOSE</t>
  </si>
  <si>
    <t>NEW 3 BEDROOM RESIDENTIAL HOUSE IN THE REAR GARDEN OF 10 HALLS FARM CLOSE (AMENDED PLANS)</t>
  </si>
  <si>
    <t>21/02065/FUL</t>
  </si>
  <si>
    <t>10  ST CROSS ROAD</t>
  </si>
  <si>
    <t>CONSTRUCTION OF NEW THREE BED DWELLING HOUSE</t>
  </si>
  <si>
    <t>21/03003/PNACOU</t>
  </si>
  <si>
    <t>CONVERSION OF TWO AGRICULTURAL BUILDINGS TO THREE DWELLINGS</t>
  </si>
  <si>
    <t>23/00768/FUL</t>
  </si>
  <si>
    <t>BRACKENFIELD  WANGFIELD LANE</t>
  </si>
  <si>
    <t>(REVISION OF 22/01487/FUL) TWO NO: REPLACEMENT DWELLINGS AND GARAGES</t>
  </si>
  <si>
    <t>21/02899/FUL</t>
  </si>
  <si>
    <t>SMOKE ACRE  CROSS WAY</t>
  </si>
  <si>
    <t>ERECTION OF A C3 DWELLINGHOUSE WITH ASSOCIATED WORKS</t>
  </si>
  <si>
    <t>Southdown</t>
  </si>
  <si>
    <t>21/02379/FUL</t>
  </si>
  <si>
    <t>WINTERSHILL COTTAGE  MANOR ROAD</t>
  </si>
  <si>
    <t>NEW DWELLING</t>
  </si>
  <si>
    <t>22/00133/FUL</t>
  </si>
  <si>
    <t>6  CHILBOLTON AVENUE</t>
  </si>
  <si>
    <t>CONSTRUCTION OF 4 NEW DWELLINGS</t>
  </si>
  <si>
    <t>19/02421/FUL</t>
  </si>
  <si>
    <t>LAND OFF NEW LANE  NEW ROAD</t>
  </si>
  <si>
    <t>SWANMORE</t>
  </si>
  <si>
    <t>RESIDENTIAL DEVELOPMENT OF 60 DWELLING AND 4 FLATS</t>
  </si>
  <si>
    <t>22/00092/PNCOU</t>
  </si>
  <si>
    <t>THE BARN  INGOLDFIELD LANE</t>
  </si>
  <si>
    <t>SOBERTON</t>
  </si>
  <si>
    <t>CONVERSION OF EXISTING  BUILDING (USE CLASS E) TO FORM A RESIDENTIAL DWELLING</t>
  </si>
  <si>
    <t>22/01301/PNCOU</t>
  </si>
  <si>
    <t>1  HOUCHIN STREET</t>
  </si>
  <si>
    <t>CONVERT FIRST FLOOR OF PREVIOUS RESTAURANT INTO A 2 BED FLAT AND RETAIN GROUND FLOOR AS RETAIL</t>
  </si>
  <si>
    <t>22/01640/FUL</t>
  </si>
  <si>
    <t>LAND ADJACENT TO 8 SLOANE PARK</t>
  </si>
  <si>
    <t>TWO SEMI DETACHED DWELLINGS</t>
  </si>
  <si>
    <t>Shedfield</t>
  </si>
  <si>
    <t>21/00696/FUL</t>
  </si>
  <si>
    <t>THE OLD BARN JHANSI FARM CLEWERS LANE</t>
  </si>
  <si>
    <t>DEMOLITION OF EXISTING BARN AND ERECTION OF 7 DWELLINGS</t>
  </si>
  <si>
    <t>22/01432/FUL</t>
  </si>
  <si>
    <t>AURLAND  FIELD WAY</t>
  </si>
  <si>
    <t>COMPTON</t>
  </si>
  <si>
    <t>PROVISION OF REPLACEMENT DWELLING</t>
  </si>
  <si>
    <t>Compton Down</t>
  </si>
  <si>
    <t>22/01085/FUL</t>
  </si>
  <si>
    <t>PIPERS ASH 2 INHAMS LANE</t>
  </si>
  <si>
    <t>ERECTION OF 1 X 4 BED TWO STOREY CHALET STYLE DWELLING</t>
  </si>
  <si>
    <t>22/00834/FUL</t>
  </si>
  <si>
    <t>HAVERBRACK  AIRLIE LANE</t>
  </si>
  <si>
    <t>DEMOLITION OF TWO STOREY DWELLING HOUSE TO BE REPLACED WITH A TWO STOREY DWELLING HOUSE</t>
  </si>
  <si>
    <t>22/01310/FUL</t>
  </si>
  <si>
    <t>HYDAWAY  BIGHTON LANE</t>
  </si>
  <si>
    <t>DEMOLITION OF EXISTING DWELLING, REPLACE WITH 4 BED HOUSE</t>
  </si>
  <si>
    <t>Gundleton</t>
  </si>
  <si>
    <t>22/01621/PNDMCD</t>
  </si>
  <si>
    <t>SELHURST LODGE  HEATH ROAD</t>
  </si>
  <si>
    <t>BRICK AND TIMBER CLAD DWELLING</t>
  </si>
  <si>
    <t>22/01439/FUL</t>
  </si>
  <si>
    <t>11  STOCKBRIDGE ROAD</t>
  </si>
  <si>
    <t>DEMOLISH AND REBUILD  AN EXISTING MIXED RETAIL/RESIDENTIAL BUILDING</t>
  </si>
  <si>
    <t>22/00825/FUL</t>
  </si>
  <si>
    <t>IVY HOUSE  MAYLES LANE</t>
  </si>
  <si>
    <t>PROPOSED DETACHED DWELLING</t>
  </si>
  <si>
    <t>23/01822/FUL</t>
  </si>
  <si>
    <t>UPLANDS COTTAGE LAND TO REAR OF BOTLEY ROAD</t>
  </si>
  <si>
    <t>ERECTION OF 2BED DWELLING</t>
  </si>
  <si>
    <t>Curdridge</t>
  </si>
  <si>
    <t>21/01787/FUL</t>
  </si>
  <si>
    <t>LAND TO THE SOUTH  BOTLEY ROAD</t>
  </si>
  <si>
    <t>ONE SELF BUILD PLOT, 5 X 2  BED HOUSES, 2 X 3 BED HOUSE, 2 X 1 BED FLATS</t>
  </si>
  <si>
    <t>21/02889/FUL</t>
  </si>
  <si>
    <t>TREE HOUSE 4 LARG DRIVE</t>
  </si>
  <si>
    <t>HARESTOCK</t>
  </si>
  <si>
    <t>ERECTION OF 6 DWELLINGS</t>
  </si>
  <si>
    <t>22/02053/FUL</t>
  </si>
  <si>
    <t>9  BOYNE RISE</t>
  </si>
  <si>
    <t>KINGS WORTHY</t>
  </si>
  <si>
    <t>23/01638/REM</t>
  </si>
  <si>
    <t>GREENFIELD RURAL</t>
  </si>
  <si>
    <t>LAND BETWEEN GAME LODGE AND FOREST VIEW  FOREST LANE</t>
  </si>
  <si>
    <t>APPLICATION FOR RESERVED MATTERS RELATING TO APPEARANCE, LANDSCAPING, LAYOUT &amp; SCALE; SELF-BUILD DWELLING</t>
  </si>
  <si>
    <t>23/00185/PNCOU</t>
  </si>
  <si>
    <t>CLASS E - RESTAURANT</t>
  </si>
  <si>
    <t>THE FLAT 26 MAIN ROAD</t>
  </si>
  <si>
    <t>COU FROM RESTAURANT (WITH FLAT)  TO SINGLE DETACHED 4 BED DWELLING</t>
  </si>
  <si>
    <t>23/00400/PNC10</t>
  </si>
  <si>
    <t>CLASS E - RETAIL</t>
  </si>
  <si>
    <t>THE SHAMBLES  SOUTHWICK ROAD</t>
  </si>
  <si>
    <t>CONVERSION OF A SHOP TO RESIDENTIAL USE</t>
  </si>
  <si>
    <t>HUNDRED ACRES</t>
  </si>
  <si>
    <t>22/02811/FUL</t>
  </si>
  <si>
    <t>BEECHWOOD  WORTHY ROAD</t>
  </si>
  <si>
    <t>ERECTION OF TWO NEW DWELLINGS</t>
  </si>
  <si>
    <t>21/00359/FUL</t>
  </si>
  <si>
    <t>NON-RES INSTITUTE</t>
  </si>
  <si>
    <t>DEVELOPMENT LAND  MALT LANE</t>
  </si>
  <si>
    <t>ERECTION OF 24 RESIDENTIAL UNITS - 6 X 3 BED HOUSES, 2 X 3 BED FLATS AND 14 X 2 BED FLATS, 2 X 1 BED FLATS</t>
  </si>
  <si>
    <t>24/00424/FUL</t>
  </si>
  <si>
    <t>BRAE HOUSE 31 CHILBOLTON AVENUE</t>
  </si>
  <si>
    <t>REMOVAL OF THE EXISTING DWELLING (AND ASSOCIATED OUTBUILDINGS). THE CONSTRUCTION OF 9 NO NEW DWELLINGS, ASSOCIATED GARAGES</t>
  </si>
  <si>
    <t>23/01181/FUL</t>
  </si>
  <si>
    <t>TORF HOUSE  SHEPHERDS LANE</t>
  </si>
  <si>
    <t>DEMOLITION OF THE EX RESIDENTIAL DWELLING AND ANNEX &amp; ERECTION OF 5NO RESIDENTIAL DWELLING HOUSES</t>
  </si>
  <si>
    <t>23/02283/REM</t>
  </si>
  <si>
    <t>BERITON  HEATH ROAD</t>
  </si>
  <si>
    <t>RESERVED MATTERS APPROVAL IS THEREFORE BEING SOUGHT FOR ACCESS, APPEARANCE, LANDSCAPING, LAYOUT AND SCALE</t>
  </si>
  <si>
    <t>Soberton Heath</t>
  </si>
  <si>
    <t>22/01333/FUL</t>
  </si>
  <si>
    <t>CARTREF  SUTTON WOOD LANE</t>
  </si>
  <si>
    <t>BIGHTON</t>
  </si>
  <si>
    <t>DEMOLITION OF EXISTING HOUSE AND CONSTRUCTION OF REPLACEMENT HOUSE</t>
  </si>
  <si>
    <t>24/01471/FUL</t>
  </si>
  <si>
    <t>BOYCES COTTAGE  THE SQUARE</t>
  </si>
  <si>
    <t>CHANGE OF USE FROM MIXED USE OF OFFICE AND FLATS ROOF AND PORCH ALTERATIONS. TO A 4-BEDROOM DOMESTIC SINGLE RESIDENTIAL PR</t>
  </si>
  <si>
    <t>23/02314/PNRCOU</t>
  </si>
  <si>
    <t>3A  GREAT MINSTER STREET</t>
  </si>
  <si>
    <t>CHANGE THE USE OF THE GROUND FLOOR OF 3A GREAT MINSTER STREET FROM AN ART GALLERY TO A DWELLINGHOUSE.</t>
  </si>
  <si>
    <t>UNKN</t>
  </si>
  <si>
    <t>22/02812/FUL</t>
  </si>
  <si>
    <t>INSTITUTIONAL</t>
  </si>
  <si>
    <t>KINGSGATE PARK  KINGSGATE ROAD</t>
  </si>
  <si>
    <t>CREATION OF C2 ACCOMMODATION - 90 ROOMS AND STAFF FLATS</t>
  </si>
  <si>
    <t>TIED</t>
  </si>
  <si>
    <t>23/02338/FUL</t>
  </si>
  <si>
    <t>23  STOCKBRIDGE ROAD</t>
  </si>
  <si>
    <t>CHANGE OF USE OF THE FIRST FLOOR FROM 2X RESIDENTIAL FLATS (C3) TO CLASS E, TO BE USED AS OFFICES ANCILLARY TO THE EXISTIN</t>
  </si>
  <si>
    <t>22/00427/FUL</t>
  </si>
  <si>
    <t>2  NORTH HILL CLOSE</t>
  </si>
  <si>
    <t>CONVERSION OF EXISTING SINGLE DWELLING TO 2 X SEMI-DETACHED HOUSES</t>
  </si>
  <si>
    <t>23/00191/FUL</t>
  </si>
  <si>
    <t>THE BRIARS 3 ELIZABETH CLOSE</t>
  </si>
  <si>
    <t>ERECTION OF NEW DETACHED DWELLING</t>
  </si>
  <si>
    <t xml:space="preserve">MTRA2 </t>
  </si>
  <si>
    <t>23/02104/FUL</t>
  </si>
  <si>
    <t>BIRCH LODGE  TRAMPERS LANE</t>
  </si>
  <si>
    <t>THE DEMOLITION &amp; REPLACEMENT OF A SINGLE-STOREY DWELLINGHOUSE AND DUAL GARAGE, WITH A NEW TWO-STOREY DWELLINGHOUSE</t>
  </si>
  <si>
    <t>22/00819/FUL</t>
  </si>
  <si>
    <t>LAND TO THE EAST OF  BURNET LANE</t>
  </si>
  <si>
    <t>DEVELOPMENT OF SEVEN DWELLINGS</t>
  </si>
  <si>
    <t>23/02838/FUL</t>
  </si>
  <si>
    <t>DUNLEY  VICARAGE LANE</t>
  </si>
  <si>
    <t>WOODMANCOTT</t>
  </si>
  <si>
    <t>DEMOLITION OF EXISTING LINK BETWEEN THE MAIN BUNGALOW &amp; ANNEXE TO CREATE 2 SEPERATE RESIDENTIAL PLANNING UNITS.</t>
  </si>
  <si>
    <t>23/02770/FUL</t>
  </si>
  <si>
    <t>DEMOLITION</t>
  </si>
  <si>
    <t>BLACK HORSE INN 47 MAIN ROAD</t>
  </si>
  <si>
    <t>RE DEVELOPMENT OF SITE TO FORM 4 SMALL DWELLINGS.</t>
  </si>
  <si>
    <t>23/02895/FUL</t>
  </si>
  <si>
    <t>59  COLEBROOK STREET</t>
  </si>
  <si>
    <t>CONVERSION TO HMO AND ADDITION OF BIKE STORAGE</t>
  </si>
  <si>
    <t>HMO/CLUSTER</t>
  </si>
  <si>
    <t>24/00629/FUL</t>
  </si>
  <si>
    <t>LITTLE DUNTHROP  OLD HILLSIDE ROAD</t>
  </si>
  <si>
    <t>DEMOLITION OF EXISTING DWELLING AND CONSTRUCTION OF TWO REPLACEMENT DWELLINGS</t>
  </si>
  <si>
    <t>24/01348/PNRCOU</t>
  </si>
  <si>
    <t>RUDLEY MILL, OFFICE  HOE STREET</t>
  </si>
  <si>
    <t>WATERLOOVILLE</t>
  </si>
  <si>
    <t>PROPOSED USE OF OFFICE(CLASS E) AS A DWELLING (CLASS C3), CLASS MA (COMMERCIAL, BUSINESS AND SERVICE USES TO DWELLINGHOUSE</t>
  </si>
  <si>
    <t>24/01184/LDC</t>
  </si>
  <si>
    <t>CERTIFICATE OF LAWFULNESS</t>
  </si>
  <si>
    <t>LITTLE STOKE  STOKE CHARITY ROAD</t>
  </si>
  <si>
    <t>USE OF THE SPINNEY WITHIN LITTLE STOKE FOR OCCUPATION AS A SEPARATE INDEPENDENT DWELLING &amp; USE FOR RESIDENTIAL PURPOSES.</t>
  </si>
  <si>
    <t>22/00132/LDC</t>
  </si>
  <si>
    <t>BROOM COPSE FARM  SPIERS LANE</t>
  </si>
  <si>
    <t>NEW ALRESFORD</t>
  </si>
  <si>
    <t>LDC FOR PROPERTY TO BE DEEMED A C3 DWELLING</t>
  </si>
  <si>
    <t>24/02306/LDC</t>
  </si>
  <si>
    <t>48  LONGFIELD ROAD</t>
  </si>
  <si>
    <t>THIS IS 4 BED HMO TENANTED EXCLUSIVELY IN THIS C4 MANOR PRIOR TO MAY 2016/ ARTICLE 4 IMPLEMENTATION.</t>
  </si>
  <si>
    <t>C2</t>
  </si>
  <si>
    <t>Students</t>
  </si>
  <si>
    <t>Total compleitons (dwelling equivalents)</t>
  </si>
  <si>
    <t>Includes all of those dwellings listed above plus 2 dwelling equivalents from C2 development</t>
  </si>
  <si>
    <t xml:space="preserve">Knowle </t>
  </si>
  <si>
    <t xml:space="preserve">Gundleton </t>
  </si>
  <si>
    <t>Totals for Plan Delivery Tables Completions 2024-2025</t>
  </si>
  <si>
    <t>sites</t>
  </si>
  <si>
    <t>These settlements are not the subject of a housing supply table in the Plan.</t>
  </si>
  <si>
    <t>Therefore they are added to the figure for "Countryside" to provide a figure</t>
  </si>
  <si>
    <t xml:space="preserve">   for "other" in the Plan table set out below.</t>
  </si>
  <si>
    <t>Net gain</t>
  </si>
  <si>
    <t>22/02301/FUL</t>
  </si>
  <si>
    <t>TEGFIELD HOUSE 24 CHILBOLTON AVENUE</t>
  </si>
  <si>
    <t>PROPOSED TWO-STOREY EXTENSION TO EXISTING CARE HOME TO PROVIDE 15 ENSUITE BEDROOMS</t>
  </si>
  <si>
    <t>RES INSTITUTE</t>
  </si>
  <si>
    <t>BEDROOMS</t>
  </si>
  <si>
    <t>24/00362/LDP</t>
  </si>
  <si>
    <t>BRADBURY VIEW  DURNGATE</t>
  </si>
  <si>
    <t>CREATION OF 3 NEW SELF CONTAINED RESIDENTIAL ROOMS</t>
  </si>
  <si>
    <t>Total completions 2024-25</t>
  </si>
  <si>
    <t xml:space="preserve">Total bedrooms x 1.4 </t>
  </si>
  <si>
    <t>No student housing completions 2024-2025.</t>
  </si>
  <si>
    <t>The equivalent of 2 dwellings, delivered in Winchester Town.</t>
  </si>
  <si>
    <t>DISTRICT</t>
  </si>
  <si>
    <t>APPNETAREA</t>
  </si>
  <si>
    <t>STARTDATE</t>
  </si>
  <si>
    <t>PERMGAIN</t>
  </si>
  <si>
    <t>PREDGAIN</t>
  </si>
  <si>
    <t>PERMLOSS</t>
  </si>
  <si>
    <t>PREDLOSS</t>
  </si>
  <si>
    <t>OUTGAIN</t>
  </si>
  <si>
    <t>OUTLOSS</t>
  </si>
  <si>
    <t>NETGAIN</t>
  </si>
  <si>
    <t>UNDERCONSTRUCTION</t>
  </si>
  <si>
    <t>SETTLEMENT</t>
  </si>
  <si>
    <t>PLAN AREA</t>
  </si>
  <si>
    <t>WINDFALL OR ALLOCATION</t>
  </si>
  <si>
    <t>03/00609/FUL</t>
  </si>
  <si>
    <t>MADOC HOUSE, 27C  SOUTHGATE STREET</t>
  </si>
  <si>
    <t>C/U FROM OFFICES TO A THREE-BED DWELLING</t>
  </si>
  <si>
    <t>WINDFALL</t>
  </si>
  <si>
    <t>04/02711/FUL</t>
  </si>
  <si>
    <t>CEDAR BUNGALOW  MALTHOUSE LANE</t>
  </si>
  <si>
    <t>DEMO OF BUNGALOW &amp; ERECTION OF DETACHED 4-BED DWELLING WITH DETACHED GARAGE &amp; NEW ACCESS</t>
  </si>
  <si>
    <t>05/00998/FUL</t>
  </si>
  <si>
    <t>SUNNYSIDE LAND ADJACENT TO THE AVENUE</t>
  </si>
  <si>
    <t>ERECT 1 X 4 BED DETACHED DWELLING, 1 X 2 BED DETACHED DWELLING</t>
  </si>
  <si>
    <t>09/00745/FUL</t>
  </si>
  <si>
    <t>WALLERS ASH FARM  ALRESFORD DROVE</t>
  </si>
  <si>
    <t>SOUTH WONSTON</t>
  </si>
  <si>
    <t>ERECTION OF A 3-BED AGRICULTURAL DWELLING</t>
  </si>
  <si>
    <t xml:space="preserve">COUNTRYSIDE </t>
  </si>
  <si>
    <t>10/01679/FUL</t>
  </si>
  <si>
    <t>COPPER BEECH FARM  GREENWOOD LANE</t>
  </si>
  <si>
    <t>FOR A DETACHED FOUR BED DWELLING.</t>
  </si>
  <si>
    <t>10/02966/FUL</t>
  </si>
  <si>
    <t>MANSFIELD BARN  BIDDENFIELD LANE</t>
  </si>
  <si>
    <t>CONVERT BARN TO DWELLING</t>
  </si>
  <si>
    <t>10/02862/OUT</t>
  </si>
  <si>
    <t>OUTLINE</t>
  </si>
  <si>
    <t>NEWLANDS PHASE 1 HAMBLEDON ROAD</t>
  </si>
  <si>
    <t>OUTLINE APP FOR APPROX 2550 DWELLINGS WITH RESERVED MATTERS FOR 194 AS PHASE 1. 436 DWELLINGS AGREED TO GO TO HAVANT</t>
  </si>
  <si>
    <t>WEST OF WATERLOOVILLE</t>
  </si>
  <si>
    <t>ALLOCATION</t>
  </si>
  <si>
    <t>12/02092/FUL</t>
  </si>
  <si>
    <t>3 LAND ADJACENT TO LAKE DRIVE</t>
  </si>
  <si>
    <t>OLIVERS BATTERY</t>
  </si>
  <si>
    <t>ERECTION OF 1NO. 4 BED AND 1NO. 2 BED DETACHED DWELLINGS</t>
  </si>
  <si>
    <t>09/02412/OUT</t>
  </si>
  <si>
    <t>BARTON FARM  ANDOVER ROAD</t>
  </si>
  <si>
    <t>OUTLINE FOR 2000NO. UNSPEC DWLS, 2000SQM A1 + 1000SQM A1 (NON FOOD). 2000SQM B1(A) AND 660SQM D1</t>
  </si>
  <si>
    <t>13/00610/FUL</t>
  </si>
  <si>
    <t>47  HIGH STREET</t>
  </si>
  <si>
    <t>REPAIR AND REFURBISH BUILDING TO IMPROVE RETAIL SPACE AND CREATE 1NO. SELF CONTAINED FLAT AT SECOND LEVEL REAR.</t>
  </si>
  <si>
    <t>13/01856/FUL</t>
  </si>
  <si>
    <t>NORTHCROFT FARM  SANDY LANE</t>
  </si>
  <si>
    <t>ERECTION OF 1NO. REPLACEMENT 4 BED HOUSE</t>
  </si>
  <si>
    <t>14/00649/FUL</t>
  </si>
  <si>
    <t>WOODSIDE MANOR  THE LAKES</t>
  </si>
  <si>
    <t>DEMO OF EXISTING 1NO. 3 BED DWELLING AND OUTBLDGS. ERECTION OF REPLACEMENT 1NO. 5 BED DWL WITH 2 OUTBLDGS.</t>
  </si>
  <si>
    <t>12/02351/OUT</t>
  </si>
  <si>
    <t>MOD</t>
  </si>
  <si>
    <t>MINISTRY OF DEFENCE WORTHY DOWN CAMP CONNAUGHT ROAD</t>
  </si>
  <si>
    <t>WORTHY DOWN</t>
  </si>
  <si>
    <t>ERECTION OF 90 DWELLINGS OFF CONNAUGHT ROAD TO ACCOMMODATE MOD SERVICE FAMILIES</t>
  </si>
  <si>
    <t>MOD HOUSE</t>
  </si>
  <si>
    <t>13/02257/REM</t>
  </si>
  <si>
    <t>RESERVED MATTERS PHASE 1A &amp; 1B. 200 DWLS IN 1A AND 223 IN 1B (425 TOTAL) IN PERSUANCE OF COND 5, 11, 12 OF 13/01694/FUL</t>
  </si>
  <si>
    <t>14/01925/FUL</t>
  </si>
  <si>
    <t xml:space="preserve">NORTHWOOD FARM NORTHWOOD PARK </t>
  </si>
  <si>
    <t>DEMOLITION OF EXISTING DWELLING AND OUTBUILDINGS AND ERECTION OF 1NO. 5 BED DWELLING</t>
  </si>
  <si>
    <t>14/00227/FUL</t>
  </si>
  <si>
    <t>MISCELLANEOUS</t>
  </si>
  <si>
    <t>HAMPSHIRE FIRE AND RESCUE FIRE STATION  NORTH WALLS</t>
  </si>
  <si>
    <t>DEMO OF EXISTING BLDGS. ERECTION OF 6NO. 4 BED, 6NO. 3 BED AND 4NO. 2 BED DWELLINGS. ACCESS VIA LOWER BROOK STREET.</t>
  </si>
  <si>
    <t>15/00689/FUL</t>
  </si>
  <si>
    <t xml:space="preserve">THE CADCAM CENTRE  </t>
  </si>
  <si>
    <t>COU OF BARN FROM OFFICE TO DWELLING (RESUBMISSION)</t>
  </si>
  <si>
    <t>15/02219/REM</t>
  </si>
  <si>
    <t>GOSCOMBE FARM  GOSCOMBE LANE</t>
  </si>
  <si>
    <t>(RESERVED MATTERS) 1NO. AGRICULTURAL WORKERS DWELLING. OUTLINE ON 12/01219/OUT.</t>
  </si>
  <si>
    <t>15/01414/FUL</t>
  </si>
  <si>
    <t>22  QUARRY ROAD</t>
  </si>
  <si>
    <t>DEMOLITION OF EXISTING DWELLING, ERECTION OF 4NO. DWELLINGS. ADDITIONAL ACCESS FROM PETERSFIELD ROAD.</t>
  </si>
  <si>
    <t>17/01766/PNACOU</t>
  </si>
  <si>
    <t>GAMBLINS FARM  SOLOMONS LANE</t>
  </si>
  <si>
    <t>CHANGE OF USE FROM AGRICULTURAL BUILDING TO A DWELLINGHOUSE (C3)</t>
  </si>
  <si>
    <t>16/03482/FUL</t>
  </si>
  <si>
    <t>EAST WINCHESTER SOCIAL CLUB 50 CHESIL STREET</t>
  </si>
  <si>
    <t>CONVERSION OF GROUND AND FIRST FLOOR TO 2NO 2BED DWELLINGS</t>
  </si>
  <si>
    <t>17/00446/FUL</t>
  </si>
  <si>
    <t>WINCHESTER COLLEGE  KINGSGATE ROAD</t>
  </si>
  <si>
    <t>REPLACEMENT OF PE CENTRE, NEW SANATORIUM + NURSE FLAT, NEW 4BED STAFF DWELLING + CONV OF EX SANATORIUM TO 6NO RESIDENTIAL</t>
  </si>
  <si>
    <t>17/02944/FUL</t>
  </si>
  <si>
    <t>LOMMEDAL  MILNTHORPE LANE</t>
  </si>
  <si>
    <t>3 NEW DWELLING HOUSES</t>
  </si>
  <si>
    <t>15/00485/OUT</t>
  </si>
  <si>
    <t>(OUTLINE) UP TO 3500 DWLS, 2000M2 FLEXIBLE RETAIL/IND/LEISURE SPACE, EXTRA CARE FACILITY 3 SCHOOLS, 2 NURSERIES.</t>
  </si>
  <si>
    <t>17/03096/FUL</t>
  </si>
  <si>
    <t>14  CHESIL STREET</t>
  </si>
  <si>
    <t>DEMOLITION OF EXISTING DILAPIDATED COTTAGES AND OUTBUILDINGS TO CREATE 16 AFFORDABLE RESIDENTIAL ALMS HOUSE APARTMENTS</t>
  </si>
  <si>
    <t>18/02917/FUL</t>
  </si>
  <si>
    <t>STANMORE PRIMARY SCHOOL LAND ADJ TO STANMORE LANE</t>
  </si>
  <si>
    <t>REDEVELPOMENT OF SITE TO CONSTRUCT 5NO DETACHED HOUSES AND 4NO APARTMENTS</t>
  </si>
  <si>
    <t>19/00105/FUL</t>
  </si>
  <si>
    <t>ASHTREE  BUNKERS HILL</t>
  </si>
  <si>
    <t>PROPOSED ERECTION OF A REPLACEMENT FOUR-BEDROOMED CHALET-STYLE HOUSE, FOLLOWING DEMOLITION OF THE EXISTING CHALET-BUNGALOW</t>
  </si>
  <si>
    <t>19/00457/FUL</t>
  </si>
  <si>
    <t>MOORS HILL FARM  FONTLEY ROAD</t>
  </si>
  <si>
    <t>TITCHFIELD</t>
  </si>
  <si>
    <t>DEMOLITION OF EXISTING BUILDINGS COMPRISING 2 SELF CONTAINED FLATS &amp; CONSTRUCTION OF 2 DETACHED SINGLE STOREY DWELLINGS</t>
  </si>
  <si>
    <t>18/02606/REM</t>
  </si>
  <si>
    <t>NORTH WHITELEY URBAN EXTENSION PHASE 1 B1 LAND TO THE NORTH OF BRIDGE FARM BOTLEY ROAD</t>
  </si>
  <si>
    <t>RESERVED MATTERS APPLICATION FOR THE CONSTRUCTION OF 168 DWELLINGS. PHASE 1 B1</t>
  </si>
  <si>
    <t>19/02151/FUL</t>
  </si>
  <si>
    <t>9 AND 10 LAND TO THE REAR OF CLUBHOUSE LANE</t>
  </si>
  <si>
    <t>ERECTION OF 3 BED BUNGALOW WITH FRONT FACING DORMER ON LAND TO THE REAR OF NO. 9 AND NO. 10 CLUBHOUSE LANE</t>
  </si>
  <si>
    <t>17/02306/FUL</t>
  </si>
  <si>
    <t>BENNETT HOUSE AND THE OLDE FORGE  THE DEAN</t>
  </si>
  <si>
    <t>REDVELOPMENT OF SITE;  CONSTRUCTION OF 17 RESIDENTIAL DWELLINGS AND OFFICE BUILDING. CONV OF OLD FORGE TO 3 RESIDENTIAL</t>
  </si>
  <si>
    <t>19/02388/FUL</t>
  </si>
  <si>
    <t>WOODLANDS  GREENWOOD LANE</t>
  </si>
  <si>
    <t>PROPOSED REPLACEMENT DWELLING</t>
  </si>
  <si>
    <t>20/00351/PNACOU</t>
  </si>
  <si>
    <t>WINDRUSH COTTAGE LAND ADJACENT SHEPHERDS LANE</t>
  </si>
  <si>
    <t>COU OF TWO AGRICULTURAL BARNS TO TWO SINGLE DWELLINGS</t>
  </si>
  <si>
    <t>19/01595/FUL</t>
  </si>
  <si>
    <t>85  CROMWELL ROAD</t>
  </si>
  <si>
    <t>RETROSPECTIVE CONSENT FOR A NEW DETACHED DWELLING ON LAND TO THE REAR ON THE SITE (16/01266/FUL)</t>
  </si>
  <si>
    <t>20/00269/FUL</t>
  </si>
  <si>
    <t>BLACK HORSE FARM  SOLOMONS LANE</t>
  </si>
  <si>
    <t>ERECTION OF NEW FARMHOUSE (AMENDMENT TO THE DESIGN OF IMPLEMENTED PERMISSION 11/02292/FUL).</t>
  </si>
  <si>
    <t>20/00353/FUL</t>
  </si>
  <si>
    <t>FORMER NEW FARM ENGINEERING SITE AND THE GABLE HOUSE  NEW FARM ROAD</t>
  </si>
  <si>
    <t>DEMOLITION OF THE GABLE HOUSE AND CONSTRUCTION OF 2 X 4 BED SEMI DETACHED HOUSES AND 4X4 BED SEMI DETACHED HOUSES</t>
  </si>
  <si>
    <t>20/00595/FUL</t>
  </si>
  <si>
    <t>EARLSFIELD  HIGH STREET</t>
  </si>
  <si>
    <t>EXTENSION AND SUB DIVISION OF EXISTING DWELLING INTO A PAIR OF SEMI-DETACHED BUNGALOWS</t>
  </si>
  <si>
    <t>20/01510/FUL</t>
  </si>
  <si>
    <t>6A THE OLD PIGGERY FIRGROVE LANE</t>
  </si>
  <si>
    <t>ERECTION OF REPLACEMENT 3 BEDROOM BUNGALOW, WITH ADJUSTMENT TO CURTILAGE</t>
  </si>
  <si>
    <t>20/00217/FUL</t>
  </si>
  <si>
    <t>MAWDLAM LODGE  SOUTHDOWN ROAD</t>
  </si>
  <si>
    <t>ERECTION OF 2 NEW DETACHED DWELLINGS WITH GARAGES</t>
  </si>
  <si>
    <t>SOUTH DOWN</t>
  </si>
  <si>
    <t>20/01156/FUL</t>
  </si>
  <si>
    <t>3  EASTGATE STREET</t>
  </si>
  <si>
    <t>CONVERSION OF EXISTING SINGLE RESIDENTIAL DWELLING INTO 2 SEPARATE FLATS</t>
  </si>
  <si>
    <t>20/02172/FUL</t>
  </si>
  <si>
    <t>43  SHEPHERDS ROAD</t>
  </si>
  <si>
    <t>CONVERSION OF SINGLE DWELLING HOUSE INTO 1 X 2 BED AND 1 X 1 BED FLAT</t>
  </si>
  <si>
    <t>20/02879/FUL</t>
  </si>
  <si>
    <t>FIRGROVE LAND ADJACENT TO SOUTHWICK ROAD</t>
  </si>
  <si>
    <t>ERECTION OF A 4 BEDROOM DETACHED SINGLE DWELLING</t>
  </si>
  <si>
    <t>HUNDRED ARCES</t>
  </si>
  <si>
    <t>21/00106/PNACOU</t>
  </si>
  <si>
    <t>COU OF AN EXISTING AGRICULTURAL BUILDING TO A SINGLE DWELLING HOUSE</t>
  </si>
  <si>
    <t>20/02419/FUL</t>
  </si>
  <si>
    <t>THE GRANARY BARN  FARLEY LANE</t>
  </si>
  <si>
    <t>BRAISHFIELD</t>
  </si>
  <si>
    <t>ROMSEY</t>
  </si>
  <si>
    <t>CONVERSION OF FARM BUILDINGS TO FORM A SINGLE RESIDENCE</t>
  </si>
  <si>
    <t>20/01357/FUL</t>
  </si>
  <si>
    <t>16  TOWER STREET</t>
  </si>
  <si>
    <t>CONVERSION OF EXISTING 3 STOREY RESIDENTIAL DWELLING TO 1 X 1 BED AND 1 X 2 BED FLATS</t>
  </si>
  <si>
    <t>21/00133/FUL</t>
  </si>
  <si>
    <t>23  LITTLE MINSTER STREET</t>
  </si>
  <si>
    <t>CONVERSION OF VIOLIN REPAIR SHOP INTO 1 BED FLAT</t>
  </si>
  <si>
    <t>18/00164/FUL</t>
  </si>
  <si>
    <t>DENMEAD CARAVAN PARK  DANDO ROAD</t>
  </si>
  <si>
    <t>VARIATION OF CONDITION TO ALLOW THE SITING OF TWO ADDITONAL CARAVANS</t>
  </si>
  <si>
    <t>OTHER DWELLING</t>
  </si>
  <si>
    <t>MOBILE</t>
  </si>
  <si>
    <t>20/02197/OUT</t>
  </si>
  <si>
    <t>LAND ADJ MANDALAY FORESTER ROAD</t>
  </si>
  <si>
    <t>SOBERTON HEATH</t>
  </si>
  <si>
    <t>ERECTION OF TWO DETACHED DWELLINGS</t>
  </si>
  <si>
    <t>20/02288/FUL</t>
  </si>
  <si>
    <t>11-11A THE OLD GAOL HOUSE JEWRY STREET</t>
  </si>
  <si>
    <t>COU FROM STUDENT HALLS OF RESIDENCE TO PRIVATE ACCOMMODATION X 15 UNITS</t>
  </si>
  <si>
    <t>21/00254/FUL</t>
  </si>
  <si>
    <t>THE  HOLDING  LITTLE BULL LANE</t>
  </si>
  <si>
    <t>REPLACEMENT RESIDENTIAL DWELLING</t>
  </si>
  <si>
    <t>21/01634/FUL</t>
  </si>
  <si>
    <t>49  BROAD STREET</t>
  </si>
  <si>
    <t>ERECTION OF NEW HOUSE TO REAR OF 49 BROAD STREET</t>
  </si>
  <si>
    <t>21/02829/FUL</t>
  </si>
  <si>
    <t>NESTLEDOWN  CURDRIDGE LANE</t>
  </si>
  <si>
    <t>DEMOLITION OF EXISTING BUNGALOW, ANNEXE AND CONSTRUCTION OF TWO DWELLINGS</t>
  </si>
  <si>
    <t>21/03209/FUL</t>
  </si>
  <si>
    <t>THE ZEN HOUSE WINDRUSH SHEPHERDS LANE</t>
  </si>
  <si>
    <t>REPLACEMENT DWELLING</t>
  </si>
  <si>
    <t>22/00370/FUL</t>
  </si>
  <si>
    <t xml:space="preserve">LAUREL FARM  </t>
  </si>
  <si>
    <t>WINTERSHILL</t>
  </si>
  <si>
    <t>CONSTRUCTION OF A NEW BUILD HOUSE AS A REPLACEMENT OF THE EXISTING LAUREL FARM</t>
  </si>
  <si>
    <t>22/00442/PNACOU</t>
  </si>
  <si>
    <t>FORMER POULTRY BUILDING  VICARAGE LANE</t>
  </si>
  <si>
    <t>CONVERSION OF EXISTING AGRICULTURAL BUILDING INTO ONE HABITABLE DWELLING - 1 X 2 BED</t>
  </si>
  <si>
    <t>21/02938/FUL</t>
  </si>
  <si>
    <t>HOME FARM  READING ROOM LANE</t>
  </si>
  <si>
    <t>CONSTRUCTION OF ONE DWELLING, RELOCATION OF GROOMS FLAT WITHIN THE BARN</t>
  </si>
  <si>
    <t>22/00318/FUL</t>
  </si>
  <si>
    <t>UPPER SLACKSTEAD FARM OLD POULTRY SHED FARLEY LANE</t>
  </si>
  <si>
    <t>DEMOLITION OF EXISTING OFFICE B1A 284 SQMS, ERECTION OF 1 X 3 BED DETACHED DWELLING</t>
  </si>
  <si>
    <t>21/03237/FUL</t>
  </si>
  <si>
    <t>MIDHURST LANDS FARM BUNNS LANE</t>
  </si>
  <si>
    <t>HIPLEY</t>
  </si>
  <si>
    <t>DEMOLITION OF EXISTING BUILDING AND ERECTION OF DETACHED CHALET STYLE DWELLING</t>
  </si>
  <si>
    <t>21/02801/FUL</t>
  </si>
  <si>
    <t>CLARENDON LODGE  CLARENDON WAY</t>
  </si>
  <si>
    <t>ERECTION OF A NEW DWELLING</t>
  </si>
  <si>
    <t>21/01736/FUL</t>
  </si>
  <si>
    <t>GREENWOOD FARM  GREENWOOD LANE</t>
  </si>
  <si>
    <t>COU OF LAND CURTILAGE AND PROPOSED REPLACEMENT DWELLING</t>
  </si>
  <si>
    <t>21/01731/REM</t>
  </si>
  <si>
    <t>LAND TO EAST OF  SUN LANE</t>
  </si>
  <si>
    <t>RESERVED MATTERS (17/01528/OUT) UPTO 302 DWELLINGS AND EMPLOYMENT PARK (B1, B2 &amp; B8)</t>
  </si>
  <si>
    <t>19/02115/REM</t>
  </si>
  <si>
    <t>RM FOR BARTON FARM (PHASE 2B, PLOT 4) - PLOT 4 COMPRISES BUILDING OF 60 X 1/2 BED UNITS WITH COMMUNAL FACILITIES</t>
  </si>
  <si>
    <t>1-BED CLOSE CARE</t>
  </si>
  <si>
    <t>2-BED CLOSE CARE</t>
  </si>
  <si>
    <t>22/01157/FUL</t>
  </si>
  <si>
    <t>60  BEREWEEKE AVENUE</t>
  </si>
  <si>
    <t>22/01031/REM</t>
  </si>
  <si>
    <t>BEREWOOD PHASE 9B, RESERVED MATTERS FOR ERECTION OF 4 DWELLINGS</t>
  </si>
  <si>
    <t>21/00727/FUL</t>
  </si>
  <si>
    <t>RONS PLACE  TRAMPERS LANE</t>
  </si>
  <si>
    <t>REFURBISHMENT AND EXT OF EXISTING DETACHED DWELLING TO FORM 2 X SEMI-DETACHED DWELLINGS</t>
  </si>
  <si>
    <t>20/02225/FUL</t>
  </si>
  <si>
    <t>22  SPRINGVALE ROAD</t>
  </si>
  <si>
    <t>DEVELOPMENT OF TWO DETACHED 2 SEMI DETACHED DWELLINGS FOLLOWING DEMOLITION OF EXISTING BUNGALOW</t>
  </si>
  <si>
    <t>20/01590/OUT</t>
  </si>
  <si>
    <t>1 GLEBE VILLAS TRAMPERS LANE</t>
  </si>
  <si>
    <t>ERECTION OF A SINGLE DETACHED DWELLING 3/4 BED TO THE SIDE OF NUMBER 1 GLEBE VILLAS</t>
  </si>
  <si>
    <t>21/01334/FUL</t>
  </si>
  <si>
    <t>LAND OFF  ABBOTSTONE ROAD</t>
  </si>
  <si>
    <t>FOBDOWN</t>
  </si>
  <si>
    <t>COU OF LAND TO CS DWELLING HOUSE</t>
  </si>
  <si>
    <t>22/00704/FUL</t>
  </si>
  <si>
    <t>TOTFORD SAW MILL  TOTFORD LANE</t>
  </si>
  <si>
    <t>NORTHINGTON</t>
  </si>
  <si>
    <t>CONSTRUCTION OF SINGLE DWELLING</t>
  </si>
  <si>
    <t>22/01673/FUL</t>
  </si>
  <si>
    <t>CHRISTMAS COTTAGE  HOME LANE</t>
  </si>
  <si>
    <t>DEMOLITION OF EXISTING DWELLING AND ANNEXE AND REPLACEMENT DWELLING</t>
  </si>
  <si>
    <t>22/01789/FUL</t>
  </si>
  <si>
    <t>4A  BARNES CLOSE</t>
  </si>
  <si>
    <t>CONVERSION OF THREE FLATS INTO ONE DWELLING</t>
  </si>
  <si>
    <t>22/01453/FUL</t>
  </si>
  <si>
    <t>THATCHED COTTAGES  STOCKBRIDGE ROAD</t>
  </si>
  <si>
    <t>SUTTON SCOTNEY</t>
  </si>
  <si>
    <t>REDEVELOPMENT OF SITE TO PROVIDE FOUR DWELLINGS</t>
  </si>
  <si>
    <t>21/03273/FUL</t>
  </si>
  <si>
    <t>ELBURY  DELL ROAD</t>
  </si>
  <si>
    <t>DEMOLISHED CURRENT PROPERTY AND REPLACED WITH 2 PAIRS OF SEMI DETACHED DWELLINGS. 2NO. LOCATED ON THE NORTH - ACCESS FROM</t>
  </si>
  <si>
    <t>22/00573/FUL</t>
  </si>
  <si>
    <t>SUNBEAMS  SOUTH DRIVE</t>
  </si>
  <si>
    <t>DEMOLITION OF EXISTING CHALET BUNGALOW AND CONSTRUCTION OF 1 X TWO STOREY DWELLING</t>
  </si>
  <si>
    <t>22/00979/FUL</t>
  </si>
  <si>
    <t>FIR TREES  FURZELEY CORNER</t>
  </si>
  <si>
    <t>ERECTION OF REPLACEMENT DWELLING</t>
  </si>
  <si>
    <t>22/01425/FUL</t>
  </si>
  <si>
    <t xml:space="preserve">MOORSIDE  </t>
  </si>
  <si>
    <t>DURNGATE</t>
  </si>
  <si>
    <t>COU OF NURSING CARE HOME TO 18 ALMHOUSES FOR INDEPENDENT LIVING</t>
  </si>
  <si>
    <t>22/02760/PNCOU</t>
  </si>
  <si>
    <t>CLASS E - OFFICE</t>
  </si>
  <si>
    <t>18  STAPLE GARDENS</t>
  </si>
  <si>
    <t>COU FROM CLASS EGI OFFICES  (183.49 SQMS) TO CLASS C3 DWELLING HOUSE</t>
  </si>
  <si>
    <t>22/00936/FUL</t>
  </si>
  <si>
    <t>LITTLE GREEN  DELL ROAD</t>
  </si>
  <si>
    <t>DEMOLISHED CURRENT PROPERTY, REPLACED WITH 2 PAIRS OF SEMI DETACHED DWELLINGS</t>
  </si>
  <si>
    <t>22/02601/FUL</t>
  </si>
  <si>
    <t>15  KINGSGATE STREET</t>
  </si>
  <si>
    <t>COU FROM STAFF RESIDENTIAL C3 TO HEALTH AND WELL BEING CENTRE C2</t>
  </si>
  <si>
    <t>22/02401/PNACOU</t>
  </si>
  <si>
    <t>THE HOLDING  LITTLE BULL LANE</t>
  </si>
  <si>
    <t>CONVERSION OF BARN TO RESIDENTIAL</t>
  </si>
  <si>
    <t>22/01587/FUL</t>
  </si>
  <si>
    <t>THE HAVEN  SCHOOL LANE</t>
  </si>
  <si>
    <t>HEADBOURNE WORTHY</t>
  </si>
  <si>
    <t>DEMOLITION OF EXISTING AND REPLACEMENT DWELLING</t>
  </si>
  <si>
    <t>22/01816/FUL</t>
  </si>
  <si>
    <t>10  THE SOKE</t>
  </si>
  <si>
    <t>22/02423/PNACOU</t>
  </si>
  <si>
    <t xml:space="preserve">THE OLD FISHING ROOM WINTERSHILL FARM </t>
  </si>
  <si>
    <t>COU OF FARM WORKSHOP TO SINGLE DWELLING</t>
  </si>
  <si>
    <t>22/02884/FUL</t>
  </si>
  <si>
    <t>DELL COTTAGE  MAYLES LANE</t>
  </si>
  <si>
    <t>SEEKING THE USE OF DELL COTTAGE AS A SINGLE DWELLING HOUSE, C3 - REINSTATEMENT OF ORIGINAL DWELLING HOUSE</t>
  </si>
  <si>
    <t>22/02907/PNACOU</t>
  </si>
  <si>
    <t>BARNS TO THE NORTH  MERDON CASTLE LANE</t>
  </si>
  <si>
    <t>HURSLEY</t>
  </si>
  <si>
    <t>COU OF AGRICULTURAL BARNS TO 5 RESIDENTIAL DWELLINGS</t>
  </si>
  <si>
    <t>23/00518/PNDMCD</t>
  </si>
  <si>
    <t>FORGE WORKS  THE DEAN</t>
  </si>
  <si>
    <t>DEMOLITION OF EXISTING COMMERCIAL BUILDING AND ERECTION OF A BLOCK OF 8 FLATS - 1 X 2 BED AND 7 X1 BED</t>
  </si>
  <si>
    <t>23/00132/FUL</t>
  </si>
  <si>
    <t>6  KINGSGATE STREET</t>
  </si>
  <si>
    <t>COU FROM COLLEGE HOUSE C4 TO A DAY STUDY HOUSE C2</t>
  </si>
  <si>
    <t>22/02886/FUL</t>
  </si>
  <si>
    <t>CLASS E - OFFICES</t>
  </si>
  <si>
    <t>BEECH GLADE  SPARKFORD ROAD</t>
  </si>
  <si>
    <t>COU FROM C2 TO E(G)I OFFICES IN RESPECT OF STUDENT BEDROOMS BEING REPURPOSED INTO OFFICE SPACE</t>
  </si>
  <si>
    <t>22/02849/FUL</t>
  </si>
  <si>
    <t>FAIRY LODGE  ENMILL LANE</t>
  </si>
  <si>
    <t>PITT</t>
  </si>
  <si>
    <t>ERECTION OF A REPLACEMENT DWELLING</t>
  </si>
  <si>
    <t>22/02733/FUL</t>
  </si>
  <si>
    <t>HIGHDOWN COTTAGE  CLIFF WAY</t>
  </si>
  <si>
    <t>COMPTON DOWN</t>
  </si>
  <si>
    <t>21/02640/FUL</t>
  </si>
  <si>
    <t>13 AND 14  WOODMAN CLOSE</t>
  </si>
  <si>
    <t>ADDITIONAL ACCOMMODATION - 2 X 2 BED BUNGALOWS AND 3 X 1 BED TERRACED HOUSES</t>
  </si>
  <si>
    <t>22/00639/REM</t>
  </si>
  <si>
    <t>RESERVED MATTERS FOR CONSTRUCTION OF 113 DWELLINGS</t>
  </si>
  <si>
    <t>23/01185/PNRCOU</t>
  </si>
  <si>
    <t>NORTH PARK BUSINESS CENTRE  MAYLES LANE</t>
  </si>
  <si>
    <t>CHANGE OF USE TO FOUR 2-BEDROOM DWELLINGS</t>
  </si>
  <si>
    <t>23/00600/FUL</t>
  </si>
  <si>
    <t>3 LOWER HOUSE COTTAGES WINCHESTER ROAD</t>
  </si>
  <si>
    <t>2 X 2 BED SEMI DETACHED BUNGALOWS</t>
  </si>
  <si>
    <t>23/00386/FUL</t>
  </si>
  <si>
    <t>MARLBOROUGH HOUSE 2 CHESIL STREET</t>
  </si>
  <si>
    <t>CONVERSION OF ATTIC SPACE TO 1 X 1 BED APARTMENT</t>
  </si>
  <si>
    <t>23/00181/FUL</t>
  </si>
  <si>
    <t>NEWTOWN FARM HOUSE  TANGIER LANE</t>
  </si>
  <si>
    <t>ERECTION OF A DWELLING</t>
  </si>
  <si>
    <t>23/01118/FUL</t>
  </si>
  <si>
    <t>27  GROVE ROAD</t>
  </si>
  <si>
    <t>PROPOSED CONSTRUCTION OF GEORGIAN STYLE FAMILY HOME IN PLACE OF EXISTING DWELLING</t>
  </si>
  <si>
    <t>22/02357/FUL</t>
  </si>
  <si>
    <t>18  BEREWEEKE ROAD</t>
  </si>
  <si>
    <t>22/02363/FUL</t>
  </si>
  <si>
    <t>12  KYNEGILS ROAD</t>
  </si>
  <si>
    <t>ERECT NEW DWELLING IN THE GARDEN OF 12 KYNEGILS ROAD</t>
  </si>
  <si>
    <t>22/02072/FUL</t>
  </si>
  <si>
    <t>HOTEL/HOSTEL</t>
  </si>
  <si>
    <t xml:space="preserve">GRANGE FARM BUILDINGS GRANGE PARK </t>
  </si>
  <si>
    <t>RESTORATION AND PARTIAL CHANGE OF USE</t>
  </si>
  <si>
    <t>22/01996/FUL</t>
  </si>
  <si>
    <t>SHAWFORD SPRINGS CARE HOME  OTTERBOURNE ROAD</t>
  </si>
  <si>
    <t>ERECTION OF PAIR OF SEMI-DETACHED DWELLINGS</t>
  </si>
  <si>
    <t>22/00999/FUL</t>
  </si>
  <si>
    <t>RURAL HILL  BIGHTON LANE</t>
  </si>
  <si>
    <t>PROPOSED HORIZONTAL SUBDIVISION OF THE EXISTING DWELLING TO FORM A 2 BED GROUND FLOOR APARTMENT AND 1ST FLOOR 3 BED APARTM</t>
  </si>
  <si>
    <t>22/00953/FUL</t>
  </si>
  <si>
    <t>FOUR CHIMNEYS  WINTON CLOSE</t>
  </si>
  <si>
    <t>ERECTION OF TERRACE OF 2.X 3 BED AND 2 X 4 BED DWELLINGS</t>
  </si>
  <si>
    <t>23/01903/PNDMCD</t>
  </si>
  <si>
    <t>SELHURST POULTRY FARM  HEATH ROAD</t>
  </si>
  <si>
    <t>DEMOLITION OF BUILDING IN B1(C) USE AND PROVISION OF A SINGLE DWELLING</t>
  </si>
  <si>
    <t>23/01586/FUL</t>
  </si>
  <si>
    <t>TEASEL COTTAGE 13 HUNDRED ACRES</t>
  </si>
  <si>
    <t>PROPOSED AMALGAMATION OF NOS. 13 AND 14 HUNDRED ACRES TO FORM ONE SINGLE RESIDENTIAL DWELLING.</t>
  </si>
  <si>
    <t>23/01121/FUL</t>
  </si>
  <si>
    <t>ST MICHAELS  HAMBLEDON ROAD</t>
  </si>
  <si>
    <t>REVISED APPLICATION FOR REPLACEMENT DWELLING PREVIOUSLY APPROVED 28/10/22 REF:22/01720/FUL</t>
  </si>
  <si>
    <t>23/01068/FUL</t>
  </si>
  <si>
    <t>YEW TREES HARMSWORTH FARM BOTLEY ROAD</t>
  </si>
  <si>
    <t>PROPOSED ERECTION OF TWO NO 3 BED SEMI DETACHED DWELLINGS WITH CARPORTS</t>
  </si>
  <si>
    <t>23/00252/FUL</t>
  </si>
  <si>
    <t>LAND OFF  CORONATION ROAD</t>
  </si>
  <si>
    <t>22/02746/FUL</t>
  </si>
  <si>
    <t>RO-MAR-ED  MORTIMER CLOSE</t>
  </si>
  <si>
    <t>23/00286/OUT</t>
  </si>
  <si>
    <t>LORENTZ  BOTLEY ROAD</t>
  </si>
  <si>
    <t>1 X 4 BED CHALET BUNGLOW</t>
  </si>
  <si>
    <t>23/01679/FUL</t>
  </si>
  <si>
    <t>NEWTON FARM HOUSE  TANGIER LANE</t>
  </si>
  <si>
    <t>TWO RESIDENTIAL DWELLINGS</t>
  </si>
  <si>
    <t>23/01710/FUL</t>
  </si>
  <si>
    <t>RED ROOFS  FAIRFIELD ROAD</t>
  </si>
  <si>
    <t>DEMOLITION OF EXISTING PROPERTY AND CONSTRUCTION OF REPLACEMENT DETACHED 5 BEDROOM DWELLING</t>
  </si>
  <si>
    <t>23/01673/FUL</t>
  </si>
  <si>
    <t>HILL HOUSE  COLDEN LANE</t>
  </si>
  <si>
    <t>OLD ALRESFORD</t>
  </si>
  <si>
    <t>REPLACEMENT DWELLING WITH NEW ANCILLARY BUILDING</t>
  </si>
  <si>
    <t>23/01874/FUL</t>
  </si>
  <si>
    <t xml:space="preserve">KNAPP BUNGALOW  </t>
  </si>
  <si>
    <t>DEMOLITION OF EXISTING DWELLING AND ERECTION OF REPLACEMENT DWELLING WITH ASSOCIATED ACCESS, PARKING, LANDSCAPING AND PRIV</t>
  </si>
  <si>
    <t>23/01816/FUL</t>
  </si>
  <si>
    <t xml:space="preserve">THE BUNGALOW UPPER LANHAM FARM </t>
  </si>
  <si>
    <t>UPPER LANHAM</t>
  </si>
  <si>
    <t>CONSTRUCTION OF A NEW 3 BEDROOM DETACHED DWELLING FOLLOWING THE DEMOLITION OF THE EXISTING DWELLING.┬á</t>
  </si>
  <si>
    <t>23/01992/REM</t>
  </si>
  <si>
    <t>GREY HOUSE  SOUTHWICK ROAD</t>
  </si>
  <si>
    <t>ERECTION OF 2NO. NEW DETACHED DWELLINGS WITH DETACHED GARAGES AND ANNEX ABOVE</t>
  </si>
  <si>
    <t>23/01955/PNRCOU</t>
  </si>
  <si>
    <t>ST GEORGES HOUSE 18 ST GEORGES STREET</t>
  </si>
  <si>
    <t>CONVERSION FROM CLASS E TO CLASS C3</t>
  </si>
  <si>
    <t>23/02290/PNACOU</t>
  </si>
  <si>
    <t xml:space="preserve">ARLE BARNS ARLEBURY PARK BARNS </t>
  </si>
  <si>
    <t>PROPOSED BARN CONVERSION</t>
  </si>
  <si>
    <t>23/02268/PNACOU</t>
  </si>
  <si>
    <t>NEW FARM  CHURCH BANK ROAD</t>
  </si>
  <si>
    <t>EAST STRATTON</t>
  </si>
  <si>
    <t>CONVERSION OF A SINGLE STOREY BARN TO THE SOUTH EAST OF NEW FARM ROAD IN EAST STRATTON</t>
  </si>
  <si>
    <t>23/02270/PNACOU</t>
  </si>
  <si>
    <t>CONVERSION OF A SINGLE STOREY BARN TO THE SOUTH WEST OF NEW FARM ROAD IN EAST STRATTON</t>
  </si>
  <si>
    <t>23/02230/PNRCOU</t>
  </si>
  <si>
    <t>THE LITTLE KITCHEN COMPANY  LONDON ROAD</t>
  </si>
  <si>
    <t>CONVERSION OF CLASS E FLOORSPACE TO GROUND FLOOR TO RESIDENTIAL USE.</t>
  </si>
  <si>
    <t>23/02086/FUL</t>
  </si>
  <si>
    <t>SILVERHALL  SOUTHWICK ROAD</t>
  </si>
  <si>
    <t>DEMOLITION OF EXISTING 3BED DWELLING AND CONSTRUCTION OF A REPLACMENT 4BED DWELLING</t>
  </si>
  <si>
    <t>23/01858/OUT</t>
  </si>
  <si>
    <t>DURLEY BROOK COTTAGE  DURLEY BROOK ROAD</t>
  </si>
  <si>
    <t>NEW 2BED CHALET STYLE HOUSE</t>
  </si>
  <si>
    <t>23/01281/FUL</t>
  </si>
  <si>
    <t>POPLARS FARM BARN AT CURDRIDGE LANE</t>
  </si>
  <si>
    <t>CONVERSION OF A LISTED BARN TO A DWELLING AND ASSOCIATED ALTERATIONS</t>
  </si>
  <si>
    <t>22/02453/FUL</t>
  </si>
  <si>
    <t>PENTARGON LAND ADJACENT TO SPARKFORD ROAD</t>
  </si>
  <si>
    <t>ERECTION OF DETACHED HOUSE</t>
  </si>
  <si>
    <t>23/01596/FUL</t>
  </si>
  <si>
    <t>THE SPINNEY  NORTHINGTON HILL</t>
  </si>
  <si>
    <t>DEMOLITION OF EXISTING BUNGALOW WITH THE CONSTRUCTION OF NEW REPLACEMENT DWELLING</t>
  </si>
  <si>
    <t xml:space="preserve">NORTHINGTON AND SWARRATON </t>
  </si>
  <si>
    <t>23/01806/FUL</t>
  </si>
  <si>
    <t>WILDWOOD  FAIRFIELD ROAD</t>
  </si>
  <si>
    <t>DEMOLITION OF EXISTING DWELLING TO ALLOW FOR REPLACEMENT DWELLING AND 2X NEW PROPERTIES</t>
  </si>
  <si>
    <t>23/02411/FUL</t>
  </si>
  <si>
    <t>CLEMETIS COTTAGE 54 GRANGE ROAD</t>
  </si>
  <si>
    <t>THE CREATION OF A NEW TWO-STOREY DWELLING HOUSE FOLLOWING THE DEMOLITION OF THE EXISTING DWELLING HOUSE</t>
  </si>
  <si>
    <t>23/02284/FUL</t>
  </si>
  <si>
    <t>GREEN PASTURES  SCIVIERS LANE</t>
  </si>
  <si>
    <t>PROPOSED TWO-STOREY DWELLING AND ASSOCIATED CAR PORT</t>
  </si>
  <si>
    <t>23/02627/FUL</t>
  </si>
  <si>
    <t>THE GABLES  EDINGTON ROAD</t>
  </si>
  <si>
    <t>23/02524/HOU</t>
  </si>
  <si>
    <t>CROMWELL HOUSE  MAIN ROAD</t>
  </si>
  <si>
    <t>AMALGAMATION OF 3 NO. EXISTING APARTMENTS INTO SINGLE FAMILY DWELLING. REOPENING OF DOORWAYS PREVIOUSLY BLOCKED UP.</t>
  </si>
  <si>
    <t>23/02123/FUL</t>
  </si>
  <si>
    <t>STATION COTTAGE  ANDOVER ROAD</t>
  </si>
  <si>
    <t>SINGLE NEW DWELLING ON PREVIOUSLY DEVELOPED GARDEN LAND IN A SETTLEMENT BOUNDARY._x000D_</t>
  </si>
  <si>
    <t>23/01527/FUL</t>
  </si>
  <si>
    <t>1  FOX LANE</t>
  </si>
  <si>
    <t>ERECTION OF 2 NO. 2 BEDROOM, 2 STOREY HOUSES, ATTACHED TO NO. 1 FOX LANE, FOLLOWING THE DEMOLITION OF SINGLE STOREY SIDE</t>
  </si>
  <si>
    <t>22/00860/FUL</t>
  </si>
  <si>
    <t>FOOD AND DRINK</t>
  </si>
  <si>
    <t>CORNER HOUSE 71 NORTH WALLS</t>
  </si>
  <si>
    <t>COU FROM PUBLIC HOUSE TO RESIDENTIAL TO CREATE 6 X 1 BED FLATS</t>
  </si>
  <si>
    <t>23/01676/FUL</t>
  </si>
  <si>
    <t>LITTLE OAKDALE  DURLEY HALL LANE</t>
  </si>
  <si>
    <t>ERECTION OF RURAL WORKERS DWELLING AND REMOVAL OF EXISTING MOBILE HOME UPON OCCUPANCY</t>
  </si>
  <si>
    <t>22/02257/FUL</t>
  </si>
  <si>
    <t>24 LAND TO THE REAR OF QUARRY ROAD</t>
  </si>
  <si>
    <t>PROPOSED NEW DWELLING</t>
  </si>
  <si>
    <t>23/02205/FUL</t>
  </si>
  <si>
    <t>HUNDRED ACRES HOUSE  HUNDRED ACRES ROAD</t>
  </si>
  <si>
    <t>23/00899/OUT</t>
  </si>
  <si>
    <t>ERECTION OF A 4 BED HOUSE ON THE SITE OF FORMER DWELLING EDENBRIDGE (TO BE DEMOLISHED UNDER PERMISSION 21/00065/FUL</t>
  </si>
  <si>
    <t>23/01909/FUL</t>
  </si>
  <si>
    <t>LAND AT THE YARD  TRAMPERS LANE</t>
  </si>
  <si>
    <t>CONSTRUCTION OF 3 DWELLINGS AND TWO HOLIDAY LETS: CONVERSION OF BARN FROM TWO RESIDENTIAL UNITS INTO A SINGLE DWELLING.</t>
  </si>
  <si>
    <t>21/03119/FUL</t>
  </si>
  <si>
    <t>BELMONT FARM  THE LAKES</t>
  </si>
  <si>
    <t>ARRANGEMENT OF PLOT FOR EXISTING HOUSE, DEMOLITION OF ALL OTHER EXISTING BUILDINGS &amp; PROVISION OF X19 RESIDENTIAL UNITS</t>
  </si>
  <si>
    <t>19/02124/REM</t>
  </si>
  <si>
    <t>RSERVED MATTERS APPLICATION FOR BARTON FARM DEVELOPMENT (PHASE 2B, PLOT 1) - COMPRISES 192 DWELLINGS</t>
  </si>
  <si>
    <t>23/02323/REM</t>
  </si>
  <si>
    <t>YEW TREES HARMSWORTH FARM LAND WEST OF BOTLEY ROAD</t>
  </si>
  <si>
    <t>DESIGN APPEARANCE AND SCALE OF ALL BUILDINGS. INCLUDING MATERIALS.</t>
  </si>
  <si>
    <t>24/00022/FUL</t>
  </si>
  <si>
    <t>LINDEN LEA  UPLANDS ROAD</t>
  </si>
  <si>
    <t>3NO. 4BEDROOM DWELLINGS PLUS GARAGE TO PLOT TO 1, AFTER DEMOLITION OF EXISTING BUILDING &amp; OUTBUILDINGS.</t>
  </si>
  <si>
    <t>23/02621/REM</t>
  </si>
  <si>
    <t>GRAYSWAY  DURLEY BROOK ROAD</t>
  </si>
  <si>
    <t>ERECTION OF A NEW DWELLING WITH DETACHED GARAGE AND ASSOCIATED DRIVEWAY ON LAND ADJACENT TO GRAYSWAY.</t>
  </si>
  <si>
    <t>23/01813/HOU</t>
  </si>
  <si>
    <t>16A  ST PETER STREET</t>
  </si>
  <si>
    <t>RE-SUBMISSION FOR A CONVERSION OF EXISTING FLATS BACK TO A SINGLE DWELLING</t>
  </si>
  <si>
    <t>24/00644/PNRCOU</t>
  </si>
  <si>
    <t>124  STOCKBRIDGE ROAD</t>
  </si>
  <si>
    <t>(BOSINNEY COURT (GROUND FLOOR UNIT) CHANGE OF USE OF GROUND FLOOR UNIT FROM OFFICE TO A 1 BED FLAT ,NO EXTERNAL ALTERATION</t>
  </si>
  <si>
    <t>23/02432/OUT</t>
  </si>
  <si>
    <t>15  PRINCES CLOSE</t>
  </si>
  <si>
    <t>THE PROPOSAL IS FOR A 3 BEDROOM HOUSE WITHIN THE GARDEN OF 15 PRINCES CLOSE</t>
  </si>
  <si>
    <t>22/02477/FUL</t>
  </si>
  <si>
    <t>THE OLD GRANARY, BANKS BAR AND BISTRO  BANK STREET</t>
  </si>
  <si>
    <t>CONVERSION OF UPPER FLOORS TO FORM FOUR FLATS, LOSS OF A3</t>
  </si>
  <si>
    <t>23/02111/FUL</t>
  </si>
  <si>
    <t>FARLEIGH  EDWARD ROAD</t>
  </si>
  <si>
    <t>DEMOLITION OF EXISTING AND PROPOSED REPLACEMENT HOUSE</t>
  </si>
  <si>
    <t>24/00773/PNRCOU</t>
  </si>
  <si>
    <t>BRYMOR HOUSE PARKLANDS BUISNESS PARK FOREST ROAD</t>
  </si>
  <si>
    <t>CHANGE OF USE OF EXISTING COMMERCIAL OFFICE FLOORSPACE (CLASS E) TO 16 RESIDENTIAL FLATS (CLASS C3)</t>
  </si>
  <si>
    <t>24/00774/PNRCOU</t>
  </si>
  <si>
    <t>OCEAN HOUSE PARKLANDS BUISNESS PARK FOREST ROAD</t>
  </si>
  <si>
    <t>CHANGE OF USE OF EXISTING COMMERCIAL OFFICE SPACE (CLASS E) TO 8 RESIDENTIAL FLATS.</t>
  </si>
  <si>
    <t>3-BED S/ELDERLY</t>
  </si>
  <si>
    <t>UNKN S/ELDERLY</t>
  </si>
  <si>
    <t>24/00922/PNRCOU</t>
  </si>
  <si>
    <t>141-142  HIGH STREET</t>
  </si>
  <si>
    <t>PROPOSED CHANGE OF USE FROM CLASS E (COMMERCIAL, BUSINESS AND SERVICE) TO CLASS C3 (DWELLINGHOUSE).</t>
  </si>
  <si>
    <t>24/00622/FUL</t>
  </si>
  <si>
    <t>THE WHITE HOUSE  VICARAGE LANE</t>
  </si>
  <si>
    <t>ERECTION OF A DWELLING TO PROVIDE MANAGER'S ACCOMMODATION FOR THE WHITE HOUSE; PARKING; LANDSCAPING; AND ASSOCIATED WORK</t>
  </si>
  <si>
    <t>22/01146/FUL</t>
  </si>
  <si>
    <t>BEECHLEIGH  SOUTHWICK ROAD</t>
  </si>
  <si>
    <t>DEMOLISH EXISTING DWELLING AND BUILD A NEW RESIDENTIAL DWELLING</t>
  </si>
  <si>
    <t>23/01220/FUL</t>
  </si>
  <si>
    <t>WASSALLS HALL LAND ADJ BISHOPS WOOD ROAD</t>
  </si>
  <si>
    <t>MISLINGFORD</t>
  </si>
  <si>
    <t>DEMOLITION OF EXISTING BUILDINGS WITH RESI CONSENT ERECTION OF 2 DETACHED DWELLINGS AND 2 SEMI-DETACHED</t>
  </si>
  <si>
    <t>24/00866/PNDMCD</t>
  </si>
  <si>
    <t>DEMOLITION OF BUILDING IN B1 USE AND REPLACE WITH DETACHED DWELLINGHOUSE.</t>
  </si>
  <si>
    <t>24/00688/FUL</t>
  </si>
  <si>
    <t>LAND LYING TO THE EAST SIDE OF  HUNDRED ACRES ROAD</t>
  </si>
  <si>
    <t>PART ALTERNATIVE TO PRIOR APPROVAL ALLOWED ON APPEAL UNDER REFERENCE 22/02212/PNACOU</t>
  </si>
  <si>
    <t>24/00716/PNACOU</t>
  </si>
  <si>
    <t>LYE HEATH FARM  BELNEY LANE</t>
  </si>
  <si>
    <t>SOUTHWICK</t>
  </si>
  <si>
    <t>CHANGE OF USE OF AN AGRICULTURAL BARN TO 1 NO. DWELLING HOUSE</t>
  </si>
  <si>
    <t>24/00718/PNACOU</t>
  </si>
  <si>
    <t>24/01153/PNACOU</t>
  </si>
  <si>
    <t>NEW FARM BARNS  NORTHINGTON ROAD</t>
  </si>
  <si>
    <t>ITCHEN ABBAS</t>
  </si>
  <si>
    <t>CHANGE OF USE OF TWO AGRICULTURAL BARNS TO CREATE 2NO. DWELLINGS.</t>
  </si>
  <si>
    <t>24/01077/PNACOU</t>
  </si>
  <si>
    <t>HARALDSLEA FARM  LIBERTY ROAD</t>
  </si>
  <si>
    <t>NEWTOWN</t>
  </si>
  <si>
    <t>AGRICULTURAL BUILDING TO 5. BED DWELLING.</t>
  </si>
  <si>
    <t>24/01028/PNACOU</t>
  </si>
  <si>
    <t>OAKWOOD  CURDRIDGE LANE</t>
  </si>
  <si>
    <t>CHANGE OF USE OF EXISTING AGRICULTURAL BUILDING INTO A DWELLING. COU ALREADY APPROVED UNDER 21/03276/PNACOU APPLICATION.</t>
  </si>
  <si>
    <t>24/00915/FUL</t>
  </si>
  <si>
    <t>YEW TREE COTTAGE  ROMSEY ROAD</t>
  </si>
  <si>
    <t>24/00725/FUL</t>
  </si>
  <si>
    <t>HILL VIEW 2 UPLANDS ROAD</t>
  </si>
  <si>
    <t>REPLACING EXISTING 3BED BUNGALOW WITH NEW 1.5 HEIGHT PASSIVE HOME, 4BED.</t>
  </si>
  <si>
    <t>24/00674/FUL</t>
  </si>
  <si>
    <t>WOODLANDS  HURDLE WAY</t>
  </si>
  <si>
    <t>REPLACEMENT 6BED DWELLING FOLLOWING DEMOLITION OF EXISTING 4BED DWELLING.</t>
  </si>
  <si>
    <t>24/00660/FUL</t>
  </si>
  <si>
    <t>LYNDON  MILNTHORPE LANE</t>
  </si>
  <si>
    <t>DEMOLITION OF EXISTING HOUSE AND GARAGE, AND ERECTION OF NEW HOME</t>
  </si>
  <si>
    <t>23/01890/FUL</t>
  </si>
  <si>
    <t>EAST STOKE FARM WORKSHOP OLD STOKE ROAD</t>
  </si>
  <si>
    <t>STOKE CHARITY</t>
  </si>
  <si>
    <t>CONVERSION OF EXISTING AGRICULTURAL BUILDING INTO TWO RESIDENCES; PARTIAL DEMOLITION TO FORM A CAR PORT</t>
  </si>
  <si>
    <t>23/01562/FUL</t>
  </si>
  <si>
    <t>30 WRAY HOW DOWNSIDE ROAD</t>
  </si>
  <si>
    <t>DETAILED PLANNING PERMISSION FOR A DEVELOPMENT COMPRISING 3UNITS, 2 X DETACHED OUTBUILDINGS, PARKING, LANDSCAPING &amp; ACCESS</t>
  </si>
  <si>
    <t>24/01504/PNACOU</t>
  </si>
  <si>
    <t>HANGAR NURSERIES  THOMPSONS LANE</t>
  </si>
  <si>
    <t>OWSLEBURY</t>
  </si>
  <si>
    <t>CONVERSION OF EXISTING BARN TO A SINGLE C3 DWELLINGHOUSE</t>
  </si>
  <si>
    <t>24/01415/PNRCOU</t>
  </si>
  <si>
    <t>THE OLD POST OFFICE  STATION ROAD</t>
  </si>
  <si>
    <t>TO CONVERT AN EXISTING TWO STOREY OFFICE BUILDING INTO A ONE BEDROOM DUPLEX DWELLING</t>
  </si>
  <si>
    <t>24/01354/FUL</t>
  </si>
  <si>
    <t>ALDERLEY  DEANE DOWN DROVE</t>
  </si>
  <si>
    <t>DEMOLITION OF EXISTING CHALET BUNGALOW INCLUDING GARAGE. AND ERECTION OF NEW SELF BUILD DWELLING.</t>
  </si>
  <si>
    <t>24/01255/PNRCOU</t>
  </si>
  <si>
    <t>82 WESTGATE HOUSE, PART  HIGH STREET</t>
  </si>
  <si>
    <t>CONVERSION OF VACANT CLASS E (OLD CLASS B1) BUILDING INTO 10 RESIDENTIAL UNITS.</t>
  </si>
  <si>
    <t>23/02061/FUL</t>
  </si>
  <si>
    <t>POST OFFICE  WINCHESTER ROAD</t>
  </si>
  <si>
    <t>DEMOLITION OF EXISTING BUILDINGS AND ERECTION OF FOUR DWELLINGS, TOGETHER WITH ACCESS, PARKING, AND ASSOCIATED WORKS</t>
  </si>
  <si>
    <t>24/01680/FUL</t>
  </si>
  <si>
    <t>SYLVANIA  MANOR ROAD</t>
  </si>
  <si>
    <t>DEMOLITION OF EXISTING 2 STOREY DILAPIDATED HOUSE AND REPLACED WITH A NEW HIGH QUALITY AND SUSTAINABLE 2 STOREY SELF-BUILD</t>
  </si>
  <si>
    <t>24/01577/PNRCOU</t>
  </si>
  <si>
    <t>FISHERS COURT 186 MAIN ROAD</t>
  </si>
  <si>
    <t>FISHERS POND</t>
  </si>
  <si>
    <t>EASTLEIGH</t>
  </si>
  <si>
    <t>CHANGE OF USE OF THE GROUND FLOOR OF THE BUILDING (PREVIOUSLY A USE WITHIN CLASS B1, NOW CLASS E) TO TWO RESIDENTIAL FLATS</t>
  </si>
  <si>
    <t>24/00698/FUL</t>
  </si>
  <si>
    <t>TANERA  CROSS WAY</t>
  </si>
  <si>
    <t>23/02583/FUL</t>
  </si>
  <si>
    <t>THE COTTAGE  ST JOHNS LANE</t>
  </si>
  <si>
    <t>DEMOLITION OF EXISTING 4BED BUNGALOW AND CONSTRUCTION OF NEW 4BED BUNGALOW INC BASEMENT &amp; ASSOCIATED ANNEX.</t>
  </si>
  <si>
    <t>23/02552/FUL</t>
  </si>
  <si>
    <t>44  STOCKERS AVENUE</t>
  </si>
  <si>
    <t>NEW DWELLING AND VEHICLE ACCESS ON LAND ADJACENT TO 44 STOCKERS AVENUE.</t>
  </si>
  <si>
    <t>22/01323/FUL</t>
  </si>
  <si>
    <t xml:space="preserve">PRICKETTS HILL NURSERY  </t>
  </si>
  <si>
    <t>PRICKETTS HILL</t>
  </si>
  <si>
    <t>ERECTION OF PERMANENT AGRICULTURAL WORKERS DWELLINGS TO REPLACE TEMPORARY AGRICULTURAL WORKERS DWELLING</t>
  </si>
  <si>
    <t>22/00477/FUL</t>
  </si>
  <si>
    <t>66  SPRING LANE</t>
  </si>
  <si>
    <t>ERECTION OF A NEW DETACHED THREE BEDROOM DWELLING</t>
  </si>
  <si>
    <t>23/00701/FUL</t>
  </si>
  <si>
    <t>45717  THE DEAN</t>
  </si>
  <si>
    <t>DEMOLITION OF EXISTING BUILDINGS AND CONSTRUCTION OF 14 APARTMENTS</t>
  </si>
  <si>
    <t>24/00752/PNC10</t>
  </si>
  <si>
    <t>OLD CURIOSITY SHOP  THE SQUARE</t>
  </si>
  <si>
    <t>IT RETAINS A FULL BATHROOM AND KITCHEN SO NO CHANGES NEEDED INTERNALLY OR EXTERNALLY TO RETURN IT FROM AN OFFICE TO A FLAT</t>
  </si>
  <si>
    <t>24/01931/FUL</t>
  </si>
  <si>
    <t>WORTHY COTE  MILNTHORPE LANE</t>
  </si>
  <si>
    <t>DEMOLITION OF EXISTING 3BEDROOM DWELLING HOUSE &amp; GARAGE &amp; ERECTION OF NEW SELF BUILD 4BEDROOM HOUSE</t>
  </si>
  <si>
    <t>24/01560/FUL</t>
  </si>
  <si>
    <t>BIRCHMORE HOUSE  SLEEPERS HILL</t>
  </si>
  <si>
    <t>ERECT REPLACEMENT SELF-BUILD DWELLING AND ASSOCIATED LANDSCAPING; DEMOLITION OF EXISTING DWELLING.</t>
  </si>
  <si>
    <t>24/01883/FUL</t>
  </si>
  <si>
    <t>24  ST MARY STREET</t>
  </si>
  <si>
    <t>CHANGE OF USE FROM 5-BEDROOM HMO (USE CLASS C4) TO A CHILDRENS CARE HOME (USE CLASS C2)</t>
  </si>
  <si>
    <t>24/01837/PNACOU</t>
  </si>
  <si>
    <t>OAK MEADOW  BISHOPS WOOD ROAD</t>
  </si>
  <si>
    <t>PRIOR NOTIFICATION FOR THE CHANGE OF USE AND CONVERSION OF AGRICULTURAL BUILDING TO FORM 2 DWELLINGS</t>
  </si>
  <si>
    <t>24/01818/FUL</t>
  </si>
  <si>
    <t>THE COACH HOUSE  CURDRIDGE LANE</t>
  </si>
  <si>
    <t>DEMOLISH THE EXISTING BUILDINGS AND CONSTRUCT A REPLACEMENT SELF-BUILD HOUSE</t>
  </si>
  <si>
    <t>24/00341/FUL</t>
  </si>
  <si>
    <t>SPRINGFIELD  TRAMPERS LANE</t>
  </si>
  <si>
    <t>CONSTRUCTION OF NEW 2-STOREY DWELLINGHOUSE FOLLOWING DEMOLITION OF TWO EXISTING BUILDINGS</t>
  </si>
  <si>
    <t>23/02430/FUL</t>
  </si>
  <si>
    <t>ROSE COTTAGE  CHAPEL ROAD</t>
  </si>
  <si>
    <t>24/00914/FUL</t>
  </si>
  <si>
    <t>45750  COURT ROAD</t>
  </si>
  <si>
    <t>CONSTRUCTION OF TWO SELF BUILD DWELLINGS, FOLLOWING DEMOLITION OF GARAGE AND GARAGE-LINK BUILDING. (3 AND 4 COURT ROAD)</t>
  </si>
  <si>
    <t>24/02188/FUL</t>
  </si>
  <si>
    <t>TIMBERTOFT  HENSTING LANE</t>
  </si>
  <si>
    <t>DEMOLITION OF EX DWELLING &amp; REPLACEMENT WITH A NEW, SELF-BUILD DWELLING. CHANGE OF USE FROM AGRICULTURAL TO RESIDENTAL.</t>
  </si>
  <si>
    <t>24/02143/PNACOU</t>
  </si>
  <si>
    <t>SPRING MEADOWS  PARADISE LANE</t>
  </si>
  <si>
    <t>PROPOSED CLASS Q BARN CONVERSION FROM AGRICULTURAL TO A DOMESTIC DWELLING.</t>
  </si>
  <si>
    <t>24/01506/FUL</t>
  </si>
  <si>
    <t>OAKLANDS FARM  LOWER CHASE ROAD</t>
  </si>
  <si>
    <t>CONSTRUCTION OF 5 DWELLINGS, FOLLOWING THE DEMOLITION OF 3 AGRICULTURAL BARNS</t>
  </si>
  <si>
    <t>24/02048/PNRCOU</t>
  </si>
  <si>
    <t>5 MONUMENT HOUSE UPPER HIGH STREET</t>
  </si>
  <si>
    <t>CHANGE OF USE FROM CLASS E OFFICE TO 6 RESIDENTIAL FLATS (CLASS E TO C3)  WITH INTERNAL ALTERATIONS</t>
  </si>
  <si>
    <t>24/01326/FUL</t>
  </si>
  <si>
    <t>TWYNHAM HOUSE  TWYNHAMS HILL</t>
  </si>
  <si>
    <t>PROPOSED NEW SELF BUILD DWELLING</t>
  </si>
  <si>
    <t>23/02742/FUL</t>
  </si>
  <si>
    <t>10  BAIGENT CLOSE</t>
  </si>
  <si>
    <t>PROPOSED NEW 3BED DWELLING ATTACHED TO NO.10 BAIGENT CLOSE. DEMOLITION OF EXISTING OUTBUILDING AND PROPOSED OUTBUILDING</t>
  </si>
  <si>
    <t>24/00939/FUL</t>
  </si>
  <si>
    <t>MOUNT PLEASANT  NETTLEBEDS LANE</t>
  </si>
  <si>
    <t>DEMOLITION OF EXISTING PROPERTY/REMAINS OF BAKERY BUILDING &amp; ERECTION OF 2 LINKED DETACHED 2BED BUNGALOWS &amp; REVISED ACCESS</t>
  </si>
  <si>
    <t>24/02482/FUL</t>
  </si>
  <si>
    <t>CLOVERVILLE NURSEY  BIDDENFIELD LANE</t>
  </si>
  <si>
    <t>CONSTRUCTION OF SELF BUILD DWELLING (FOLLOWING DEMOLITION OF EXISTING PROPERTY); GARAGE; ANNEXE BUILDING; LANDSCAPING WORK</t>
  </si>
  <si>
    <t>24/02221/FUL</t>
  </si>
  <si>
    <t>SLOE HOUSE  SLOE LANE</t>
  </si>
  <si>
    <t>REPLACEMENT 2 STOREY DWELLING WITH LOFT ACCOMODATION, FOLLOWING DEMOLITION OF EXISTING 2 STOREY DETACHED DWELLING.</t>
  </si>
  <si>
    <t>24/02209/PNRCOU</t>
  </si>
  <si>
    <t>7-8  HIGH STREET</t>
  </si>
  <si>
    <t>24/02334/PNRCOU</t>
  </si>
  <si>
    <t>8 BST FRONT  UPPER HIGH STREET</t>
  </si>
  <si>
    <t>PRIOR APPROVAL PURSUANT TO THE CHANGE OF USE OF EXISTING CLASS E FLOORSPACE (OFFICES) TO C3 RESIDENTIAL (4FLATS)</t>
  </si>
  <si>
    <t>24/02155/FUL</t>
  </si>
  <si>
    <t>FAIRWAYS  TRAMPERS LANE</t>
  </si>
  <si>
    <t>ERECTION OF 1 NO. 4 BED DWELLING WITH ASSOCIATED CAR PARKING, ON-SITE DRAINAGE, LANDSCAPING AND USE OF EXISTING ACCESS.</t>
  </si>
  <si>
    <t>24/01697/FUL</t>
  </si>
  <si>
    <t>65 FIRGROVE ANMORE ROAD</t>
  </si>
  <si>
    <t>ERECTION OF 4NO. NEW DWELLINGS</t>
  </si>
  <si>
    <t>24/01547/FUL</t>
  </si>
  <si>
    <t>72 YETTAN JACKLYNS LANE</t>
  </si>
  <si>
    <t>RESIDENTIAL REDEVELOPMENT OF 4NO. THREE BEDROOM SEMI DETACHED HOUSES AND 1NO. THREE BEDROOM DETACHED CHALET BUNGALOW</t>
  </si>
  <si>
    <t>21/02439/FUL</t>
  </si>
  <si>
    <t>LAND AT  SOLOMONS LANE</t>
  </si>
  <si>
    <t>80 DWELLINGS, 716 SQMS OF COMMERCIAL SPACE</t>
  </si>
  <si>
    <t>24/01119/REM</t>
  </si>
  <si>
    <t>NORTH WHITELEY URBAN EXTENSION PARCELS 32 + 33 BOTLEY ROAD</t>
  </si>
  <si>
    <t>CONSTRUCTION OF 148 DWELLINGS</t>
  </si>
  <si>
    <t>23/02923/FUL</t>
  </si>
  <si>
    <t>18 VERNHAM ROAD</t>
  </si>
  <si>
    <t>REPLACEMENT OF EXISTING DWELLING WITH A PAIR OF SEMI-DETACHED 3BEDROOM DWELLINGS</t>
  </si>
  <si>
    <t>24/01529/FUL</t>
  </si>
  <si>
    <t>33A SERMON ROAD</t>
  </si>
  <si>
    <t>USE OF ANNEXE AS SEPARATE DWELLING</t>
  </si>
  <si>
    <t>24/02562/HOU</t>
  </si>
  <si>
    <t>7 ST CROSS ROAD</t>
  </si>
  <si>
    <t>AMALGAMATION OF PROPERTY (2 NO. FLATS) TO REVERT TO A SINGLE DWELLING</t>
  </si>
  <si>
    <t>24/02530/PNACOU</t>
  </si>
  <si>
    <t>OAKLANDS BARN AT ALMA LANE</t>
  </si>
  <si>
    <t>CONVERT AGRICULTURAL BARN TO A SINGLE LARGER DWELLING</t>
  </si>
  <si>
    <t>24/01887/OUT</t>
  </si>
  <si>
    <t>BROWN HEATH COTTAGE GREGORY LANE</t>
  </si>
  <si>
    <t>OUTLINE APPLICATION FOR SELF BUILD TWO STOREY DWELLING</t>
  </si>
  <si>
    <t>23/02808/PNACOU</t>
  </si>
  <si>
    <t>HIGHBRIDGE FARM HIGHBRIDGE ROAD</t>
  </si>
  <si>
    <t>HIGHBRIDGE</t>
  </si>
  <si>
    <t>CHANGE OF USE FROM AGRICULTURAL BUILDING TO A 6BED  SINGLE DWELLINGHOUSE</t>
  </si>
  <si>
    <t>24/01493/FUL</t>
  </si>
  <si>
    <t>WOOD SORREL MAIN ROAD OTTERBOURNE</t>
  </si>
  <si>
    <t>1 DETACHED SELF BUILD DWELLING TO REAR OF THE SITE</t>
  </si>
  <si>
    <t>OTTERBOURNE</t>
  </si>
  <si>
    <t>24/02549/FUL</t>
  </si>
  <si>
    <t>BINDON HOUSE ST CROSS ROAD</t>
  </si>
  <si>
    <t>SUBDIVISION OF EXISTING PLOT &amp; ERECTION OF 1 SELF BUILD DWELLINGHOUSE.</t>
  </si>
  <si>
    <t>24/02805/PNACOU</t>
  </si>
  <si>
    <t>DOWN FARM HOUSE DOWN FARM LANE</t>
  </si>
  <si>
    <t>CONVERSION OF A DETACHED AGRICULTURAL OUTBUILDING TO RESIDENTIAL USE</t>
  </si>
  <si>
    <t>MTRA</t>
  </si>
  <si>
    <t>24/02526/PNRCOU</t>
  </si>
  <si>
    <t>ST CLEMENTS PARTNERSHIP TANNER STREET</t>
  </si>
  <si>
    <t>CHANGE OF USE OF ST CLEMENTS SURGERY AND LAND WITHIN ITS CURTILAGE TO CLASS C3 IN ORDER TO PROVIDE 12 INDEPENDENT PLANNING UNITS.</t>
  </si>
  <si>
    <t>24/02679/PNACOU</t>
  </si>
  <si>
    <t>THE HAY BARN SOAKE ROAD</t>
  </si>
  <si>
    <t>CONVERSION OF BARN TO A 1 BED DWELLING</t>
  </si>
  <si>
    <t>25/00344/PNRCOU</t>
  </si>
  <si>
    <t>19 SOUTHGATE STREET</t>
  </si>
  <si>
    <t>CHANGE OF USE OF 1ST, 2ND &amp; 3RD FLOORS FROM OFFICE USE TO A SINGLE 3BED RESIDENTIAL DWELLING</t>
  </si>
  <si>
    <t>24/02298/FUL</t>
  </si>
  <si>
    <t>GREENACRE SHEPHARDS LANE</t>
  </si>
  <si>
    <t>NEW 4-BED SELF BUILD DWELLING</t>
  </si>
  <si>
    <t>24/01460/FUL</t>
  </si>
  <si>
    <t>MOOR VIEW EASTON LANE</t>
  </si>
  <si>
    <t>DEMOLITION OF EXISITING HOUSE &amp; ERECTION OF REPLACEMENT SELF BUILD DWELLING</t>
  </si>
  <si>
    <t>23/00667/FUL</t>
  </si>
  <si>
    <t>PAINTERS FIELDS HOUSE 3 GRAFTON ROAD</t>
  </si>
  <si>
    <t>ERECTION OF A NEW 4 BEDROOM DWELLINGHOUSE + DEMOLITION OF AN EXISTING GARAGE.</t>
  </si>
  <si>
    <t>23/01461/FUL</t>
  </si>
  <si>
    <t>RIPLEY COTTAGE 46 MILVERTON ROAD</t>
  </si>
  <si>
    <t>24/02366/FUL</t>
  </si>
  <si>
    <t>THE HOMESTEAD SOLOMONS LANE</t>
  </si>
  <si>
    <t>ERECTION OF 2 DETACHED DWELLINGS AND GARAGES</t>
  </si>
  <si>
    <t>25/00372/PNACOU</t>
  </si>
  <si>
    <t>THEYDON SARUM ROAD</t>
  </si>
  <si>
    <t>PRIOR APPROVAL FOR CHANGE OF USE OF AGRICULTURAL BUILDING TO A SINGLE DWELLINGHOUSE C3.</t>
  </si>
  <si>
    <t>Total C3</t>
  </si>
  <si>
    <t>Totals for Plan Delivery Tables Permissions 31 March 2025</t>
  </si>
  <si>
    <t>Dwellings</t>
  </si>
  <si>
    <t>C2 and student equivalent</t>
  </si>
  <si>
    <t>Otterbourne</t>
  </si>
  <si>
    <t>South Wonston</t>
  </si>
  <si>
    <t>Sutton Scotney</t>
  </si>
  <si>
    <t xml:space="preserve">Countryside </t>
  </si>
  <si>
    <t>Bighton</t>
  </si>
  <si>
    <t>South Down</t>
  </si>
  <si>
    <t>Hundred Arces</t>
  </si>
  <si>
    <t>Curbridge</t>
  </si>
  <si>
    <t>Headbourne Worthy</t>
  </si>
  <si>
    <t xml:space="preserve">Northington and Swarraton </t>
  </si>
  <si>
    <t>Total (countryside and smaller settlements)</t>
  </si>
  <si>
    <t>Table 3a - Outstanding Permissions 1 April 2025 and Summary of all Outstanding Permissions</t>
  </si>
  <si>
    <t xml:space="preserve">Here is the full housing monitoring information for 2024-2025 provided by Hampshire Council Council land monitoring team.  </t>
  </si>
  <si>
    <t>Summary figures for each settlement, (including dwelling equivalents from C2 development in Table 2b) are set out in a table below.</t>
  </si>
  <si>
    <t xml:space="preserve">Here is the full housing monitoring information for 1 April 2025 provided by Hampshire Council Council land monitoring team.  </t>
  </si>
  <si>
    <t>Summary figures for each settlement, (including dwelling equivalents from C2 development in Table 3b) are set out in a table below.</t>
  </si>
  <si>
    <t>G. Communal Planning Permissions (dwelling equivalents)</t>
  </si>
  <si>
    <t>Student Accommodation</t>
  </si>
  <si>
    <t>WINDFALL/ALLOCATION</t>
  </si>
  <si>
    <t>RESIDENT INSTITUTE</t>
  </si>
  <si>
    <t>STUDENT BEDROOMS</t>
  </si>
  <si>
    <t>22/02740/FUL</t>
  </si>
  <si>
    <t>WALTER HOUSE  WINNALL CLOSE</t>
  </si>
  <si>
    <t>CONVERSION OF GROUND FLOOR PART OF WALTER HOUSE TO CREATE AND ADDITIONAL STUDENT ACCOMMODATION STUDIO UNIT</t>
  </si>
  <si>
    <t>21/03239/OUT</t>
  </si>
  <si>
    <t>SUI GENERIS (PREVIOUSLY D2)</t>
  </si>
  <si>
    <t>LAND WEST OF  WINNALL MANOR ROAD</t>
  </si>
  <si>
    <t>DEMOLITION OF EXISTING BUILDINGS, ERECTION UP TO 2100SQM  OFFICE FLOORSPACE, UP TO 158 PURPOSE BUILT STUDENT ACCOMMODATION</t>
  </si>
  <si>
    <t>Total bedrooms</t>
  </si>
  <si>
    <t>Dwelling Equivalent</t>
  </si>
  <si>
    <t>Communal Accommodation</t>
  </si>
  <si>
    <t>20/02269/FUL</t>
  </si>
  <si>
    <t>QUEENS HEAD  PORTSMOUTH ROAD</t>
  </si>
  <si>
    <t>DEMOLITION OF EXISTING PUB, ERECTION OF C2 CARE HOME - 60 ROOMS, LOSS OF 680 SQMS OF A4</t>
  </si>
  <si>
    <t>COUNTRYSIDE</t>
  </si>
  <si>
    <t>Table 3b - Outstanding communal housing permissions as at 1 April 2025</t>
  </si>
  <si>
    <t>Communal Planning Permissions (dwelling equivalents)</t>
  </si>
  <si>
    <t>Total outstanding permissions</t>
  </si>
  <si>
    <t>) as per Table 4.2 2024 AMR appendices</t>
  </si>
  <si>
    <t>Total South Hampshire Urban Areas</t>
  </si>
  <si>
    <t>Total Market Towns Rural Area</t>
  </si>
  <si>
    <t>Percentage on windfall</t>
  </si>
  <si>
    <t>Other facts and figures</t>
  </si>
  <si>
    <t>Large and small sites</t>
  </si>
  <si>
    <t>B. Small Sites with Planning Permission (less than 10 dwellings)</t>
  </si>
  <si>
    <t>Total B. Small Sites with Planning Permission (less than 10 dwellings)</t>
  </si>
  <si>
    <t>C. Large Sites with Full Planning Permission (10 dwellings or more)</t>
  </si>
  <si>
    <t>Total Large Sites with Full Planning Permission (10 dwellings or more)</t>
  </si>
  <si>
    <t>D. Existing Local Plan Allocations with Full Planning Permission</t>
  </si>
  <si>
    <t>Existing Local Plan Allocations with Full Planning Permission Total</t>
  </si>
  <si>
    <t>E. Existing Local Plan Strategic Allocations</t>
  </si>
  <si>
    <t>Total Barton Farm</t>
  </si>
  <si>
    <t>Total Newlands</t>
  </si>
  <si>
    <t>Total North Whiteley</t>
  </si>
  <si>
    <t>Total E Existing Local Plan Strategic Allocations</t>
  </si>
  <si>
    <t>Total large permissions</t>
  </si>
  <si>
    <t>Local Plan reference</t>
  </si>
  <si>
    <t>Total Dwellings</t>
  </si>
  <si>
    <t>2024/25</t>
  </si>
  <si>
    <t>2025/26</t>
  </si>
  <si>
    <t>2026/27</t>
  </si>
  <si>
    <t>2027/28</t>
  </si>
  <si>
    <t>2028/29</t>
  </si>
  <si>
    <t>2029/30</t>
  </si>
  <si>
    <t>2030/31</t>
  </si>
  <si>
    <t>2031/32</t>
  </si>
  <si>
    <t>2032/33</t>
  </si>
  <si>
    <t>2033/34</t>
  </si>
  <si>
    <t>2034/35</t>
  </si>
  <si>
    <t>2035/36</t>
  </si>
  <si>
    <t>2036/37</t>
  </si>
  <si>
    <t>2037/38</t>
  </si>
  <si>
    <t>2038/39</t>
  </si>
  <si>
    <t>2039/40</t>
  </si>
  <si>
    <t>A. Completions (including communal, excluding SDNP)</t>
  </si>
  <si>
    <t xml:space="preserve">All sites </t>
  </si>
  <si>
    <t>11-11A The Old Gaol House Jewry Street (20/02288/FUL)</t>
  </si>
  <si>
    <t>Hampshire Fire and Rescue Fire Station  North Walls (14/00227/FUL)</t>
  </si>
  <si>
    <t>Moorside Winchester (22/01425/FUL)</t>
  </si>
  <si>
    <t>14  Chesil Street Winchester (17/03096/FUL)</t>
  </si>
  <si>
    <t>Sherecroft Farm Botley Hill (20/00494/FUL)</t>
  </si>
  <si>
    <t>Abbey Mill  Station Road (17/02075/FUL and 24/00335/FUL)</t>
  </si>
  <si>
    <t>Malt Lane Bishops Waltham (21/00359/FUL)</t>
  </si>
  <si>
    <t>Worthy Down South Wonston (12/02351/OUT and 15/02751/REM)</t>
  </si>
  <si>
    <t>St. George's House 18 St. George's Street (23/01955/PNRCOU)</t>
  </si>
  <si>
    <t>Brymore House/Ocean House, Parklands , Denmead (24/00773/PNRCOU and 24/00774 PNRCOU)</t>
  </si>
  <si>
    <t>82 Westgate House, High Street (24/01255/PNRCOU)</t>
  </si>
  <si>
    <t>7-8 High Street Winchester (24/02209/PNRCOU)</t>
  </si>
  <si>
    <t>St Clements Tanner Street (24/02526/PNRCOU)</t>
  </si>
  <si>
    <t>NA1</t>
  </si>
  <si>
    <t xml:space="preserve">The Dean (17/02306/FUL &amp; 23/00701/FUL) </t>
  </si>
  <si>
    <t>NA2</t>
  </si>
  <si>
    <t>Sun Lane (21/01731/REM)</t>
  </si>
  <si>
    <t>The Lakes (19/02421/FUL) (remaining) and 21/03119/FUL</t>
  </si>
  <si>
    <t>WC1</t>
  </si>
  <si>
    <t>Morgan's Yard 	(21/02439/FUL)</t>
  </si>
  <si>
    <t>Den NP Pol 2iv</t>
  </si>
  <si>
    <t>Anmore Road, Denmead (24/01697/FUL)</t>
  </si>
  <si>
    <t>W1</t>
  </si>
  <si>
    <t>Barton Farm</t>
  </si>
  <si>
    <t xml:space="preserve">Total </t>
  </si>
  <si>
    <t>F. Large Sites with Outline Planning Permission (not allocated)</t>
  </si>
  <si>
    <t>None</t>
  </si>
  <si>
    <t>Student accommodation (3 sites) 22/02886/FUL, 22/02740/FUL, 21/03239/OUT</t>
  </si>
  <si>
    <t>Older persons' accommodation (4 sites) 20/02269/FUL, 22/02301/FUL, 24/00335/FUL, 24/01883/FUL</t>
  </si>
  <si>
    <t>H. Local Plan 2040 Allocations (without planning permission)</t>
  </si>
  <si>
    <t>I. Other Existing Allocations (without planning permission)</t>
  </si>
  <si>
    <t>Denmead NP Pol 2(ii)</t>
  </si>
  <si>
    <t xml:space="preserve">Land off Tanner's Lane Denmead </t>
  </si>
  <si>
    <t>Denmead NP Pol 2 (iv)</t>
  </si>
  <si>
    <t xml:space="preserve">Land off Anmore Road </t>
  </si>
  <si>
    <t>J. Windfall Allowance</t>
  </si>
  <si>
    <t>Local Plan Area Windfall Allowance</t>
  </si>
  <si>
    <t>Annual Completions</t>
  </si>
  <si>
    <t>Annual Housing Requirement (Modified)</t>
  </si>
  <si>
    <t>Cumulative Completions</t>
  </si>
  <si>
    <t>Cumulative Housing Requirement</t>
  </si>
  <si>
    <t>Dwellings Above / Below Cumulative Requirement</t>
  </si>
  <si>
    <t>Total Dwellings Above / Below Cumulative Requirement</t>
  </si>
  <si>
    <t>Contents</t>
  </si>
  <si>
    <t>Winchester Local Plan</t>
  </si>
  <si>
    <t>Table 2a - C3 Completions 2024-2025 and Summary of all Completions 2024-2025</t>
  </si>
  <si>
    <t>Table 2b - Communal Completions 2024-2025</t>
  </si>
  <si>
    <t>Table 1 - Summary and other facts and figures</t>
  </si>
  <si>
    <t>Revised Housing Trajectory</t>
  </si>
  <si>
    <t>Table 4 - Breakdown of allocations by settlement and sub area</t>
  </si>
  <si>
    <t>Table 5 - Windfall Calculations</t>
  </si>
  <si>
    <t>Table 6 - South Downs National Park Housing Capacity</t>
  </si>
  <si>
    <t>Table 7 - Housing Trajectory Section B</t>
  </si>
  <si>
    <t>Table 8 - Housing Trajectory Sections C, D and E</t>
  </si>
  <si>
    <t xml:space="preserve">Less completions </t>
  </si>
  <si>
    <t>Percentage on 3 strategic sites (SH1, SH2 and W1)</t>
  </si>
  <si>
    <t>Housing numbers and sites update</t>
  </si>
  <si>
    <t>Appendix A</t>
  </si>
  <si>
    <t>Rounded*</t>
  </si>
  <si>
    <t>* Rounded figures</t>
  </si>
  <si>
    <t>For presentational purposes, the Plan uses rounded figures to describe the amount of residential development expected to come forward in each sub area. However, if rounded consistently to, say, the nearest 10 or 5 dwellings, this would result in the rounded totals of the MTRA settlements not matching the rounded total of the whole MTRA area.</t>
  </si>
  <si>
    <t>For that reason, the rounded figures have been slightly adjusted to ensure that the estimated total for the MTRA area equals the sum of the estimated total for each of the component parts (Market Towns, Larger Settlments, Intermediate Settlements, and Other).</t>
  </si>
  <si>
    <t xml:space="preserve">This has not resulted in any changes to the allocations in the Plan or the level of development anticipated to come forward.  </t>
  </si>
  <si>
    <t>Total Larger Rural Settlement allocations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</si>
</sst>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2"/>
      <color theme="1"/>
      <name val="Arial"/>
      <family val="2"/>
    </font>
    <font>
      <b/>
      <sz val="12"/>
      <color theme="1"/>
      <name val="Arial"/>
      <family val="2"/>
    </font>
    <font>
      <strike/>
      <sz val="12"/>
      <color theme="1"/>
      <name val="Aptos"/>
      <family val="2"/>
    </font>
    <font>
      <sz val="12"/>
      <name val="Arial"/>
      <family val="2"/>
    </font>
    <font>
      <u/>
      <sz val="12"/>
      <color theme="10"/>
      <name val="Arial"/>
      <family val="2"/>
    </font>
    <font>
      <b/>
      <sz val="12"/>
      <name val="Arial"/>
      <family val="2"/>
    </font>
    <font>
      <vertAlign val="superscript"/>
      <sz val="12"/>
      <name val="Arial"/>
      <family val="2"/>
    </font>
    <font>
      <b/>
      <vertAlign val="superscript"/>
      <sz val="12"/>
      <color theme="1"/>
      <name val="Arial"/>
      <family val="2"/>
    </font>
    <font>
      <sz val="10"/>
      <color indexed="8"/>
      <name val="Arial"/>
      <family val="2"/>
    </font>
    <font>
      <sz val="11"/>
      <color indexed="8"/>
      <name val="Calibri"/>
      <family val="2"/>
    </font>
    <font>
      <b/>
      <sz val="11"/>
      <color theme="1"/>
      <name val="Aptos Narrow"/>
      <family val="2"/>
      <scheme val="minor"/>
    </font>
    <font>
      <b/>
      <sz val="11"/>
      <color indexed="8"/>
      <name val="Calibri"/>
      <family val="2"/>
    </font>
    <font>
      <b/>
      <sz val="11"/>
      <color theme="1"/>
      <name val="Arial"/>
      <family val="2"/>
    </font>
    <font>
      <sz val="12"/>
      <color indexed="8"/>
      <name val="Arial"/>
      <family val="2"/>
    </font>
    <font>
      <b/>
      <sz val="11"/>
      <name val="Aptos Narrow"/>
      <family val="2"/>
      <scheme val="minor"/>
    </font>
    <font>
      <b/>
      <sz val="12"/>
      <color indexed="8"/>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00574D"/>
        <bgColor indexed="64"/>
      </patternFill>
    </fill>
    <fill>
      <patternFill patternType="solid">
        <fgColor theme="9" tint="0.59999389629810485"/>
        <bgColor indexed="64"/>
      </patternFill>
    </fill>
    <fill>
      <patternFill patternType="solid">
        <fgColor theme="6"/>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xf numFmtId="0" fontId="8" fillId="0" borderId="0"/>
  </cellStyleXfs>
  <cellXfs count="128">
    <xf numFmtId="0" fontId="0" fillId="0" borderId="0" xfId="0"/>
    <xf numFmtId="0" fontId="1" fillId="0" borderId="0" xfId="0" applyFont="1"/>
    <xf numFmtId="3" fontId="2" fillId="0" borderId="0" xfId="0" applyNumberFormat="1" applyFont="1" applyAlignment="1">
      <alignment vertical="center"/>
    </xf>
    <xf numFmtId="0" fontId="0" fillId="0" borderId="3" xfId="0" applyBorder="1"/>
    <xf numFmtId="0" fontId="0" fillId="0" borderId="4" xfId="0" applyBorder="1"/>
    <xf numFmtId="0" fontId="0" fillId="0" borderId="5" xfId="0" applyBorder="1"/>
    <xf numFmtId="0" fontId="0" fillId="0" borderId="8" xfId="0" applyBorder="1"/>
    <xf numFmtId="0" fontId="0" fillId="0" borderId="9" xfId="0" applyBorder="1"/>
    <xf numFmtId="0" fontId="3" fillId="0" borderId="0" xfId="0" applyFont="1"/>
    <xf numFmtId="0" fontId="4" fillId="0" borderId="0" xfId="1"/>
    <xf numFmtId="164" fontId="0" fillId="0" borderId="0" xfId="0" applyNumberFormat="1"/>
    <xf numFmtId="0" fontId="3" fillId="0" borderId="0" xfId="0" applyFont="1" applyAlignment="1">
      <alignment horizontal="left"/>
    </xf>
    <xf numFmtId="0" fontId="0" fillId="0" borderId="1" xfId="0" applyBorder="1"/>
    <xf numFmtId="0" fontId="0" fillId="0" borderId="2" xfId="0" applyBorder="1"/>
    <xf numFmtId="0" fontId="3" fillId="0" borderId="0" xfId="1" applyFont="1"/>
    <xf numFmtId="0" fontId="0" fillId="0" borderId="10" xfId="0" applyBorder="1"/>
    <xf numFmtId="0" fontId="1" fillId="0" borderId="2" xfId="0" applyFont="1" applyBorder="1"/>
    <xf numFmtId="0" fontId="0" fillId="0" borderId="11" xfId="0" applyBorder="1"/>
    <xf numFmtId="0" fontId="3" fillId="0" borderId="11" xfId="0" applyFont="1" applyBorder="1"/>
    <xf numFmtId="0" fontId="1" fillId="0" borderId="6" xfId="0" applyFont="1" applyBorder="1"/>
    <xf numFmtId="0" fontId="1" fillId="0" borderId="4" xfId="0" applyFont="1" applyBorder="1"/>
    <xf numFmtId="0" fontId="0" fillId="0" borderId="12" xfId="0" applyBorder="1"/>
    <xf numFmtId="0" fontId="0" fillId="0" borderId="13" xfId="0" applyBorder="1"/>
    <xf numFmtId="0" fontId="3" fillId="0" borderId="13" xfId="0" applyFont="1" applyBorder="1"/>
    <xf numFmtId="0" fontId="1" fillId="0" borderId="14" xfId="0" applyFont="1" applyBorder="1"/>
    <xf numFmtId="0" fontId="3" fillId="0" borderId="10" xfId="0" applyFont="1" applyBorder="1"/>
    <xf numFmtId="0" fontId="1" fillId="0" borderId="12" xfId="0" applyFont="1" applyBorder="1"/>
    <xf numFmtId="0" fontId="1" fillId="0" borderId="13" xfId="0" applyFont="1" applyBorder="1"/>
    <xf numFmtId="0" fontId="5" fillId="0" borderId="0" xfId="0" applyFont="1"/>
    <xf numFmtId="0" fontId="3" fillId="0" borderId="0" xfId="0" applyFont="1" applyAlignment="1">
      <alignment horizontal="center" vertical="center"/>
    </xf>
    <xf numFmtId="0" fontId="3" fillId="0" borderId="0" xfId="0" applyFont="1" applyAlignment="1">
      <alignment horizontal="left" vertical="center"/>
    </xf>
    <xf numFmtId="0" fontId="3" fillId="0" borderId="10" xfId="0" applyFont="1" applyBorder="1" applyAlignment="1">
      <alignment horizontal="left" vertical="center"/>
    </xf>
    <xf numFmtId="0" fontId="5" fillId="0" borderId="11"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center" vertical="center"/>
    </xf>
    <xf numFmtId="0" fontId="3" fillId="0" borderId="10" xfId="0" applyFont="1" applyBorder="1" applyAlignment="1">
      <alignment horizontal="left"/>
    </xf>
    <xf numFmtId="0" fontId="1" fillId="0" borderId="11" xfId="0" applyFont="1" applyBorder="1"/>
    <xf numFmtId="0" fontId="1" fillId="0" borderId="1" xfId="0" applyFont="1" applyBorder="1" applyAlignment="1">
      <alignment horizontal="center"/>
    </xf>
    <xf numFmtId="0" fontId="3" fillId="0" borderId="11" xfId="0" applyFont="1" applyBorder="1" applyAlignment="1">
      <alignment horizontal="center" vertical="center"/>
    </xf>
    <xf numFmtId="0" fontId="1" fillId="0" borderId="14" xfId="0" applyFont="1" applyBorder="1" applyAlignment="1">
      <alignment horizontal="center"/>
    </xf>
    <xf numFmtId="0" fontId="0" fillId="0" borderId="6" xfId="0" applyBorder="1"/>
    <xf numFmtId="0" fontId="5" fillId="0" borderId="12" xfId="0" applyFont="1" applyBorder="1"/>
    <xf numFmtId="0" fontId="0" fillId="0" borderId="14" xfId="0" applyBorder="1"/>
    <xf numFmtId="0" fontId="0" fillId="0" borderId="7" xfId="0" applyBorder="1" applyAlignment="1">
      <alignment wrapText="1"/>
    </xf>
    <xf numFmtId="0" fontId="1" fillId="0" borderId="9" xfId="0" applyFont="1" applyBorder="1"/>
    <xf numFmtId="0" fontId="0" fillId="0" borderId="3" xfId="0" applyBorder="1" applyAlignment="1">
      <alignment horizontal="right"/>
    </xf>
    <xf numFmtId="0" fontId="9" fillId="0" borderId="0" xfId="2" applyFont="1" applyAlignment="1">
      <alignment horizontal="right"/>
    </xf>
    <xf numFmtId="0" fontId="9" fillId="0" borderId="0" xfId="2" applyFont="1"/>
    <xf numFmtId="14" fontId="9" fillId="0" borderId="0" xfId="2" applyNumberFormat="1" applyFont="1" applyAlignment="1">
      <alignment horizontal="right"/>
    </xf>
    <xf numFmtId="0" fontId="10" fillId="0" borderId="0" xfId="0" applyFont="1"/>
    <xf numFmtId="0" fontId="11" fillId="0" borderId="0" xfId="2" applyFont="1" applyAlignment="1">
      <alignment horizontal="right"/>
    </xf>
    <xf numFmtId="0" fontId="0" fillId="0" borderId="0" xfId="0" applyAlignment="1">
      <alignment horizontal="right"/>
    </xf>
    <xf numFmtId="0" fontId="9" fillId="0" borderId="0" xfId="2" applyFont="1" applyAlignment="1">
      <alignment horizontal="left"/>
    </xf>
    <xf numFmtId="0" fontId="0" fillId="0" borderId="0" xfId="0" quotePrefix="1"/>
    <xf numFmtId="0" fontId="12" fillId="0" borderId="0" xfId="0" applyFont="1"/>
    <xf numFmtId="0" fontId="13" fillId="0" borderId="0" xfId="2" applyFont="1" applyAlignment="1">
      <alignment horizontal="right"/>
    </xf>
    <xf numFmtId="0" fontId="11" fillId="0" borderId="0" xfId="2" applyFont="1" applyAlignment="1">
      <alignment horizontal="center"/>
    </xf>
    <xf numFmtId="0" fontId="14" fillId="0" borderId="0" xfId="0" applyFont="1"/>
    <xf numFmtId="49" fontId="5" fillId="0" borderId="0" xfId="0" applyNumberFormat="1" applyFont="1"/>
    <xf numFmtId="14" fontId="3" fillId="0" borderId="0" xfId="0" applyNumberFormat="1" applyFont="1"/>
    <xf numFmtId="15" fontId="3" fillId="0" borderId="0" xfId="2" applyNumberFormat="1" applyFont="1" applyAlignment="1">
      <alignment horizontal="right"/>
    </xf>
    <xf numFmtId="15" fontId="9" fillId="0" borderId="0" xfId="2" applyNumberFormat="1" applyFont="1" applyAlignment="1">
      <alignment horizontal="right"/>
    </xf>
    <xf numFmtId="49" fontId="0" fillId="0" borderId="0" xfId="0" applyNumberFormat="1"/>
    <xf numFmtId="0" fontId="13" fillId="0" borderId="0" xfId="2" applyFont="1"/>
    <xf numFmtId="15" fontId="13" fillId="0" borderId="0" xfId="2" applyNumberFormat="1" applyFont="1" applyAlignment="1">
      <alignment horizontal="right"/>
    </xf>
    <xf numFmtId="0" fontId="15" fillId="0" borderId="0" xfId="2" applyFont="1" applyAlignment="1">
      <alignment horizontal="left"/>
    </xf>
    <xf numFmtId="0" fontId="5" fillId="0" borderId="0" xfId="0" applyFont="1" applyAlignment="1">
      <alignment horizontal="right"/>
    </xf>
    <xf numFmtId="14" fontId="0" fillId="0" borderId="0" xfId="0" applyNumberFormat="1"/>
    <xf numFmtId="49" fontId="1" fillId="0" borderId="0" xfId="0" applyNumberFormat="1" applyFont="1"/>
    <xf numFmtId="0" fontId="1"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1" fillId="0" borderId="0" xfId="0" applyFont="1" applyAlignment="1">
      <alignment horizontal="left" wrapText="1"/>
    </xf>
    <xf numFmtId="0" fontId="0" fillId="0" borderId="0" xfId="0" applyAlignment="1">
      <alignment horizontal="left"/>
    </xf>
    <xf numFmtId="0" fontId="1" fillId="0" borderId="0" xfId="0" applyFont="1" applyAlignment="1">
      <alignment horizontal="left"/>
    </xf>
    <xf numFmtId="0" fontId="1" fillId="2" borderId="0" xfId="0" applyFont="1" applyFill="1" applyAlignment="1">
      <alignment horizontal="left"/>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center"/>
    </xf>
    <xf numFmtId="0" fontId="0" fillId="2" borderId="0" xfId="0" applyFill="1" applyAlignment="1">
      <alignment horizontal="center"/>
    </xf>
    <xf numFmtId="0" fontId="0" fillId="0" borderId="0" xfId="0" applyAlignment="1">
      <alignment wrapText="1"/>
    </xf>
    <xf numFmtId="0" fontId="0" fillId="2" borderId="0" xfId="0" applyFill="1" applyAlignment="1">
      <alignment horizontal="left"/>
    </xf>
    <xf numFmtId="0" fontId="1" fillId="0" borderId="0" xfId="0" applyFont="1" applyAlignment="1">
      <alignment horizontal="center"/>
    </xf>
    <xf numFmtId="0" fontId="1" fillId="2" borderId="0" xfId="0" applyFont="1" applyFill="1" applyAlignment="1">
      <alignment horizontal="center"/>
    </xf>
    <xf numFmtId="0" fontId="0" fillId="2" borderId="0" xfId="0" applyFill="1"/>
    <xf numFmtId="0" fontId="1" fillId="4" borderId="0" xfId="0" applyFont="1" applyFill="1" applyAlignment="1">
      <alignment horizontal="right"/>
    </xf>
    <xf numFmtId="0" fontId="1" fillId="4" borderId="0" xfId="0" applyFont="1" applyFill="1"/>
    <xf numFmtId="0" fontId="1" fillId="4" borderId="0" xfId="0" applyFont="1" applyFill="1" applyAlignment="1">
      <alignment horizontal="center" vertical="center"/>
    </xf>
    <xf numFmtId="0" fontId="1" fillId="4" borderId="0" xfId="0" applyFont="1" applyFill="1" applyAlignment="1">
      <alignment horizontal="center" vertical="center" wrapText="1"/>
    </xf>
    <xf numFmtId="0" fontId="1" fillId="4" borderId="0" xfId="0" applyFont="1" applyFill="1" applyAlignment="1">
      <alignment horizontal="left"/>
    </xf>
    <xf numFmtId="0" fontId="1" fillId="4" borderId="0" xfId="0" applyFont="1" applyFill="1" applyAlignment="1">
      <alignment horizontal="center"/>
    </xf>
    <xf numFmtId="49" fontId="3" fillId="0" borderId="0" xfId="0" applyNumberFormat="1" applyFont="1"/>
    <xf numFmtId="14" fontId="5" fillId="0" borderId="0" xfId="0" applyNumberFormat="1" applyFont="1"/>
    <xf numFmtId="0" fontId="1" fillId="5" borderId="0" xfId="0" applyFont="1" applyFill="1" applyAlignment="1">
      <alignment horizontal="center" vertical="center" wrapText="1"/>
    </xf>
    <xf numFmtId="0" fontId="1" fillId="5" borderId="0" xfId="0" applyFont="1" applyFill="1"/>
    <xf numFmtId="0" fontId="1" fillId="5" borderId="0" xfId="0" applyFont="1" applyFill="1" applyAlignment="1">
      <alignment horizontal="center"/>
    </xf>
    <xf numFmtId="0" fontId="1" fillId="5" borderId="0" xfId="0" applyFont="1" applyFill="1" applyAlignment="1">
      <alignment horizontal="center" vertical="center"/>
    </xf>
    <xf numFmtId="0" fontId="1" fillId="0" borderId="0" xfId="0" applyFont="1" applyAlignment="1">
      <alignment horizontal="left" vertical="center"/>
    </xf>
    <xf numFmtId="0" fontId="1" fillId="0" borderId="1" xfId="0" applyFont="1" applyBorder="1"/>
    <xf numFmtId="0" fontId="1" fillId="0" borderId="10" xfId="0" applyFont="1" applyBorder="1"/>
    <xf numFmtId="0" fontId="0" fillId="0" borderId="3" xfId="0" applyBorder="1" applyAlignment="1">
      <alignment wrapText="1"/>
    </xf>
    <xf numFmtId="0" fontId="0" fillId="0" borderId="0" xfId="0" applyAlignment="1">
      <alignment wrapText="1"/>
    </xf>
    <xf numFmtId="0" fontId="0" fillId="0" borderId="4" xfId="0" applyBorder="1" applyAlignment="1">
      <alignment wrapText="1"/>
    </xf>
    <xf numFmtId="0" fontId="0" fillId="0" borderId="3" xfId="0" applyBorder="1"/>
    <xf numFmtId="0" fontId="0" fillId="0" borderId="0" xfId="0"/>
    <xf numFmtId="0" fontId="0" fillId="0" borderId="4" xfId="0" applyBorder="1"/>
    <xf numFmtId="0" fontId="0" fillId="0" borderId="5" xfId="0" applyBorder="1"/>
    <xf numFmtId="0" fontId="0" fillId="0" borderId="11" xfId="0" applyBorder="1"/>
    <xf numFmtId="0" fontId="0" fillId="0" borderId="6" xfId="0" applyBorder="1"/>
    <xf numFmtId="0" fontId="1" fillId="0" borderId="1" xfId="0" applyFont="1" applyBorder="1" applyAlignment="1">
      <alignment vertical="center"/>
    </xf>
    <xf numFmtId="0" fontId="1" fillId="0" borderId="3" xfId="0" applyFont="1" applyBorder="1" applyAlignment="1">
      <alignment vertical="center"/>
    </xf>
    <xf numFmtId="0" fontId="1" fillId="0" borderId="5" xfId="0" applyFont="1" applyBorder="1" applyAlignment="1">
      <alignment vertical="center"/>
    </xf>
    <xf numFmtId="0" fontId="1"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 xfId="0" applyBorder="1" applyAlignment="1">
      <alignment wrapText="1"/>
    </xf>
    <xf numFmtId="0" fontId="0" fillId="0" borderId="10" xfId="0" applyBorder="1" applyAlignment="1">
      <alignment wrapText="1"/>
    </xf>
    <xf numFmtId="0" fontId="0" fillId="0" borderId="7" xfId="0" applyBorder="1" applyAlignment="1">
      <alignment wrapText="1"/>
    </xf>
    <xf numFmtId="0" fontId="0" fillId="0" borderId="9" xfId="0" applyBorder="1"/>
    <xf numFmtId="0" fontId="1" fillId="0" borderId="7" xfId="0" applyFont="1" applyBorder="1"/>
    <xf numFmtId="0" fontId="0" fillId="0" borderId="2" xfId="0" applyBorder="1"/>
    <xf numFmtId="0" fontId="1" fillId="3" borderId="0" xfId="0" applyFont="1" applyFill="1" applyAlignment="1">
      <alignment horizontal="left"/>
    </xf>
    <xf numFmtId="0" fontId="1" fillId="0" borderId="0" xfId="0" applyFont="1" applyAlignment="1">
      <alignment horizontal="left"/>
    </xf>
  </cellXfs>
  <cellStyles count="3">
    <cellStyle name="Hyperlink" xfId="1" builtinId="8"/>
    <cellStyle name="Normal" xfId="0" builtinId="0"/>
    <cellStyle name="Normal_Sheet1" xfId="2" xr:uid="{0321BCD7-74FB-42F7-BE42-79E1C873BE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arepoint/sites/policyprojects/Monitoring/Authorities%20Monitoring%20Report%202024%20-%202025/Winchester%20Dwelling%20Completions%202024-2025%20-%20Final%20ANALYSIS%20FOR%20AMR.xlsx" TargetMode="External"/><Relationship Id="rId1" Type="http://schemas.openxmlformats.org/officeDocument/2006/relationships/externalLinkPath" Target="http://sharepoint/sites/policyprojects/Monitoring/Authorities%20Monitoring%20Report%202024%20-%202025/Winchester%20Dwelling%20Completions%202024-2025%20-%20Final%20ANALYSIS%20FOR%20AM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tayling\Documents\Winchester%20Outstanding%20Permissions%20April%202025%20-%20Final%20ANALYSIS%20FOR%20AMR%20TA%20COPY.xlsx" TargetMode="External"/><Relationship Id="rId1" Type="http://schemas.openxmlformats.org/officeDocument/2006/relationships/externalLinkPath" Target="http://sharepointdms/sites/policyprojects/LocalPlan/Main%20Modifications%20FINAL%20documents/Winchester%20Outstanding%20Permissions%20April%202025%20-%20Final%20ANALYSIS%20FOR%20AMR%20TA%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wellings"/>
      <sheetName val="C2"/>
      <sheetName val="Students"/>
    </sheetNames>
    <sheetDataSet>
      <sheetData sheetId="0"/>
      <sheetData sheetId="1">
        <row r="4">
          <cell r="V4">
            <v>3</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wellings"/>
      <sheetName val="Sites in trajectory order"/>
      <sheetName val="Small sites"/>
      <sheetName val="Large sites"/>
      <sheetName val="Large sites 2"/>
      <sheetName val="Sheet2"/>
      <sheetName val="Lapsed"/>
      <sheetName val="Student and C2"/>
    </sheetNames>
    <sheetDataSet>
      <sheetData sheetId="0"/>
      <sheetData sheetId="1"/>
      <sheetData sheetId="2"/>
      <sheetData sheetId="3"/>
      <sheetData sheetId="4"/>
      <sheetData sheetId="5"/>
      <sheetData sheetId="6"/>
      <sheetData sheetId="7">
        <row r="16">
          <cell r="AE16">
            <v>145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36DB4-1A0F-4750-9FBE-ADB88A2622A6}">
  <dimension ref="A1:A20"/>
  <sheetViews>
    <sheetView tabSelected="1" workbookViewId="0">
      <selection activeCell="A4" sqref="A4"/>
    </sheetView>
  </sheetViews>
  <sheetFormatPr defaultRowHeight="15.5" x14ac:dyDescent="0.35"/>
  <sheetData>
    <row r="1" spans="1:1" x14ac:dyDescent="0.35">
      <c r="A1" s="1" t="s">
        <v>1468</v>
      </c>
    </row>
    <row r="2" spans="1:1" x14ac:dyDescent="0.35">
      <c r="A2" s="100" t="s">
        <v>1480</v>
      </c>
    </row>
    <row r="3" spans="1:1" x14ac:dyDescent="0.35">
      <c r="A3" s="1" t="s">
        <v>1481</v>
      </c>
    </row>
    <row r="6" spans="1:1" x14ac:dyDescent="0.35">
      <c r="A6" s="1" t="s">
        <v>1467</v>
      </c>
    </row>
    <row r="8" spans="1:1" x14ac:dyDescent="0.35">
      <c r="A8" s="1" t="str">
        <f>'Table 1 - Summary Sheet'!A1</f>
        <v>Table 1 - Summary and other facts and figures</v>
      </c>
    </row>
    <row r="9" spans="1:1" x14ac:dyDescent="0.35">
      <c r="A9" s="1" t="str">
        <f>'Table 2a - Completions'!A1</f>
        <v>Table 2a - C3 Completions 2024-2025 and Summary of all Completions 2024-2025</v>
      </c>
    </row>
    <row r="10" spans="1:1" x14ac:dyDescent="0.35">
      <c r="A10" s="1" t="str">
        <f>'Table 2b - Communal Completions'!A1</f>
        <v>Table 2b - Communal Completions 2024-2025</v>
      </c>
    </row>
    <row r="11" spans="1:1" x14ac:dyDescent="0.35">
      <c r="A11" s="1" t="str">
        <f>'Table 3a - Outstanding '!A1</f>
        <v>Table 3a - Outstanding Permissions 1 April 2025 and Summary of all Outstanding Permissions</v>
      </c>
    </row>
    <row r="12" spans="1:1" x14ac:dyDescent="0.35">
      <c r="A12" s="1" t="str">
        <f>'Table 3b - Communal Outstanding'!A1</f>
        <v>Table 3b - Outstanding communal housing permissions as at 1 April 2025</v>
      </c>
    </row>
    <row r="13" spans="1:1" x14ac:dyDescent="0.35">
      <c r="A13" s="1" t="str">
        <f>'Table 4 - Allocations'!A1</f>
        <v>Table 4 - Breakdown of allocations by settlement and sub area</v>
      </c>
    </row>
    <row r="14" spans="1:1" x14ac:dyDescent="0.35">
      <c r="A14" s="1" t="str">
        <f>'Table 5 - Windfall'!A1</f>
        <v>Table 5 - Windfall Calculations</v>
      </c>
    </row>
    <row r="15" spans="1:1" x14ac:dyDescent="0.35">
      <c r="A15" s="1" t="str">
        <f>'Table 6 - SDNP Capacity'!A1</f>
        <v>Table 6 - South Downs National Park Housing Capacity</v>
      </c>
    </row>
    <row r="16" spans="1:1" x14ac:dyDescent="0.35">
      <c r="A16" s="1" t="str">
        <f>'Table 7 Trajectory B'!A1</f>
        <v>Table 7 - Housing Trajectory Section B</v>
      </c>
    </row>
    <row r="17" spans="1:1" x14ac:dyDescent="0.35">
      <c r="A17" s="1" t="str">
        <f>'Table 8 - Trajectory C, D &amp; E'!A1</f>
        <v>Table 8 - Housing Trajectory Sections C, D and E</v>
      </c>
    </row>
    <row r="18" spans="1:1" x14ac:dyDescent="0.35">
      <c r="A18" s="1" t="str">
        <f>'Revised Housing Trajectory'!A1</f>
        <v>Revised Housing Trajectory</v>
      </c>
    </row>
    <row r="19" spans="1:1" x14ac:dyDescent="0.35">
      <c r="A19" s="1"/>
    </row>
    <row r="20" spans="1:1" x14ac:dyDescent="0.35">
      <c r="A20" s="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B6A66-FE28-4CF8-8175-08DDE8E0DC9A}">
  <dimension ref="A1:AL354"/>
  <sheetViews>
    <sheetView workbookViewId="0">
      <selection activeCell="A2" sqref="A2"/>
    </sheetView>
  </sheetViews>
  <sheetFormatPr defaultRowHeight="15.5" x14ac:dyDescent="0.35"/>
  <cols>
    <col min="9" max="9" width="9.84375" bestFit="1" customWidth="1"/>
    <col min="22" max="22" width="9.07421875" bestFit="1" customWidth="1"/>
  </cols>
  <sheetData>
    <row r="1" spans="1:38" x14ac:dyDescent="0.35">
      <c r="A1" s="1" t="s">
        <v>1476</v>
      </c>
    </row>
    <row r="3" spans="1:38" x14ac:dyDescent="0.35">
      <c r="A3" s="49" t="s">
        <v>1392</v>
      </c>
    </row>
    <row r="5" spans="1:38" s="1" customFormat="1" x14ac:dyDescent="0.35">
      <c r="A5" s="1" t="s">
        <v>162</v>
      </c>
      <c r="B5" s="1" t="s">
        <v>163</v>
      </c>
      <c r="C5" s="68" t="s">
        <v>630</v>
      </c>
      <c r="D5" s="1" t="s">
        <v>160</v>
      </c>
      <c r="E5" s="68" t="s">
        <v>164</v>
      </c>
      <c r="F5" s="1" t="s">
        <v>165</v>
      </c>
      <c r="G5" s="1" t="s">
        <v>631</v>
      </c>
      <c r="H5" s="1" t="s">
        <v>166</v>
      </c>
      <c r="I5" s="1" t="s">
        <v>167</v>
      </c>
      <c r="J5" s="1" t="s">
        <v>168</v>
      </c>
      <c r="K5" s="1" t="s">
        <v>169</v>
      </c>
      <c r="L5" s="1" t="s">
        <v>170</v>
      </c>
      <c r="M5" s="1" t="s">
        <v>171</v>
      </c>
      <c r="N5" s="1" t="s">
        <v>172</v>
      </c>
      <c r="O5" s="1" t="s">
        <v>173</v>
      </c>
      <c r="P5" s="1" t="s">
        <v>174</v>
      </c>
      <c r="Q5" s="1" t="s">
        <v>175</v>
      </c>
      <c r="R5" s="1" t="s">
        <v>176</v>
      </c>
      <c r="S5" s="1" t="s">
        <v>177</v>
      </c>
      <c r="T5" s="1" t="s">
        <v>178</v>
      </c>
      <c r="U5" s="1" t="s">
        <v>179</v>
      </c>
      <c r="V5" s="1" t="s">
        <v>632</v>
      </c>
      <c r="W5" s="1" t="s">
        <v>180</v>
      </c>
      <c r="X5" s="1" t="s">
        <v>181</v>
      </c>
      <c r="Y5" s="1" t="s">
        <v>633</v>
      </c>
      <c r="Z5" s="1" t="s">
        <v>634</v>
      </c>
      <c r="AA5" s="57" t="s">
        <v>182</v>
      </c>
      <c r="AB5" s="57" t="s">
        <v>183</v>
      </c>
      <c r="AC5" s="57" t="s">
        <v>635</v>
      </c>
      <c r="AD5" s="57" t="s">
        <v>636</v>
      </c>
      <c r="AE5" s="57" t="s">
        <v>184</v>
      </c>
      <c r="AF5" s="1" t="s">
        <v>637</v>
      </c>
      <c r="AG5" s="1" t="s">
        <v>638</v>
      </c>
      <c r="AH5" s="1" t="s">
        <v>639</v>
      </c>
      <c r="AI5" s="1" t="s">
        <v>640</v>
      </c>
      <c r="AJ5" s="1" t="s">
        <v>641</v>
      </c>
      <c r="AK5" s="1" t="s">
        <v>642</v>
      </c>
      <c r="AL5" s="1" t="s">
        <v>643</v>
      </c>
    </row>
    <row r="6" spans="1:38" x14ac:dyDescent="0.35">
      <c r="A6">
        <v>447919</v>
      </c>
      <c r="B6">
        <v>129368</v>
      </c>
      <c r="C6" t="s">
        <v>188</v>
      </c>
      <c r="D6">
        <v>6714</v>
      </c>
      <c r="E6" t="s">
        <v>644</v>
      </c>
      <c r="F6">
        <v>19914</v>
      </c>
      <c r="G6">
        <v>0.01</v>
      </c>
      <c r="H6" t="s">
        <v>190</v>
      </c>
      <c r="I6" s="67">
        <v>38140</v>
      </c>
      <c r="J6" t="s">
        <v>202</v>
      </c>
      <c r="K6" t="s">
        <v>213</v>
      </c>
      <c r="L6" t="s">
        <v>193</v>
      </c>
      <c r="M6" t="s">
        <v>214</v>
      </c>
      <c r="N6" t="s">
        <v>195</v>
      </c>
      <c r="O6" t="s">
        <v>210</v>
      </c>
      <c r="P6" t="s">
        <v>645</v>
      </c>
      <c r="R6" t="s">
        <v>188</v>
      </c>
      <c r="S6" t="s">
        <v>646</v>
      </c>
      <c r="T6" t="s">
        <v>201</v>
      </c>
      <c r="U6" t="s">
        <v>202</v>
      </c>
      <c r="V6" s="67">
        <v>38443</v>
      </c>
      <c r="W6" t="s">
        <v>203</v>
      </c>
      <c r="X6" t="s">
        <v>206</v>
      </c>
      <c r="Y6">
        <v>1</v>
      </c>
      <c r="Z6">
        <v>1</v>
      </c>
      <c r="AA6">
        <v>1</v>
      </c>
      <c r="AB6">
        <v>0</v>
      </c>
      <c r="AC6">
        <v>0</v>
      </c>
      <c r="AD6">
        <v>0</v>
      </c>
      <c r="AE6">
        <v>0</v>
      </c>
      <c r="AF6">
        <v>1</v>
      </c>
      <c r="AG6">
        <v>0</v>
      </c>
      <c r="AH6">
        <v>1</v>
      </c>
      <c r="AI6">
        <v>1</v>
      </c>
      <c r="AJ6" t="s">
        <v>188</v>
      </c>
      <c r="AK6" t="s">
        <v>217</v>
      </c>
      <c r="AL6" t="s">
        <v>647</v>
      </c>
    </row>
    <row r="7" spans="1:38" x14ac:dyDescent="0.35">
      <c r="A7">
        <v>461106</v>
      </c>
      <c r="B7">
        <v>134300</v>
      </c>
      <c r="C7" t="s">
        <v>188</v>
      </c>
      <c r="D7">
        <v>24529</v>
      </c>
      <c r="E7" t="s">
        <v>648</v>
      </c>
      <c r="F7">
        <v>8321</v>
      </c>
      <c r="G7">
        <v>0.11</v>
      </c>
      <c r="H7" t="s">
        <v>190</v>
      </c>
      <c r="I7" s="67">
        <v>38628</v>
      </c>
      <c r="J7" t="s">
        <v>202</v>
      </c>
      <c r="K7" t="s">
        <v>213</v>
      </c>
      <c r="L7" t="s">
        <v>193</v>
      </c>
      <c r="M7" t="s">
        <v>195</v>
      </c>
      <c r="N7" t="s">
        <v>195</v>
      </c>
      <c r="O7" t="s">
        <v>196</v>
      </c>
      <c r="P7" t="s">
        <v>649</v>
      </c>
      <c r="Q7" t="s">
        <v>546</v>
      </c>
      <c r="R7" t="s">
        <v>300</v>
      </c>
      <c r="S7" t="s">
        <v>650</v>
      </c>
      <c r="T7" t="s">
        <v>201</v>
      </c>
      <c r="U7" t="s">
        <v>202</v>
      </c>
      <c r="V7" s="67">
        <v>39173</v>
      </c>
      <c r="W7" t="s">
        <v>203</v>
      </c>
      <c r="X7" t="s">
        <v>206</v>
      </c>
      <c r="Y7">
        <v>0</v>
      </c>
      <c r="Z7">
        <v>0</v>
      </c>
      <c r="AA7">
        <v>0</v>
      </c>
      <c r="AB7">
        <v>0</v>
      </c>
      <c r="AC7">
        <v>1</v>
      </c>
      <c r="AD7">
        <v>1</v>
      </c>
      <c r="AE7">
        <v>0</v>
      </c>
      <c r="AF7">
        <v>0</v>
      </c>
      <c r="AG7">
        <v>1</v>
      </c>
      <c r="AH7">
        <v>-1</v>
      </c>
      <c r="AI7">
        <v>0</v>
      </c>
      <c r="AJ7" t="s">
        <v>546</v>
      </c>
      <c r="AK7" t="s">
        <v>322</v>
      </c>
      <c r="AL7" t="s">
        <v>647</v>
      </c>
    </row>
    <row r="8" spans="1:38" x14ac:dyDescent="0.35">
      <c r="A8">
        <v>461106</v>
      </c>
      <c r="B8">
        <v>134300</v>
      </c>
      <c r="C8" t="s">
        <v>188</v>
      </c>
      <c r="D8">
        <v>24529</v>
      </c>
      <c r="E8" t="s">
        <v>648</v>
      </c>
      <c r="F8">
        <v>8321</v>
      </c>
      <c r="G8">
        <v>0.11</v>
      </c>
      <c r="H8" t="s">
        <v>190</v>
      </c>
      <c r="I8" s="67">
        <v>38628</v>
      </c>
      <c r="J8" t="s">
        <v>202</v>
      </c>
      <c r="K8" t="s">
        <v>213</v>
      </c>
      <c r="L8" t="s">
        <v>193</v>
      </c>
      <c r="M8" t="s">
        <v>195</v>
      </c>
      <c r="N8" t="s">
        <v>195</v>
      </c>
      <c r="O8" t="s">
        <v>196</v>
      </c>
      <c r="P8" t="s">
        <v>649</v>
      </c>
      <c r="Q8" t="s">
        <v>546</v>
      </c>
      <c r="R8" t="s">
        <v>300</v>
      </c>
      <c r="S8" t="s">
        <v>650</v>
      </c>
      <c r="T8" t="s">
        <v>201</v>
      </c>
      <c r="U8" t="s">
        <v>202</v>
      </c>
      <c r="V8" s="67">
        <v>39173</v>
      </c>
      <c r="W8" t="s">
        <v>203</v>
      </c>
      <c r="X8" t="s">
        <v>211</v>
      </c>
      <c r="Y8">
        <v>1</v>
      </c>
      <c r="Z8">
        <v>1</v>
      </c>
      <c r="AA8">
        <v>1</v>
      </c>
      <c r="AB8">
        <v>1</v>
      </c>
      <c r="AC8">
        <v>0</v>
      </c>
      <c r="AD8">
        <v>0</v>
      </c>
      <c r="AE8">
        <v>0</v>
      </c>
      <c r="AF8">
        <v>0</v>
      </c>
      <c r="AG8">
        <v>0</v>
      </c>
      <c r="AH8">
        <v>0</v>
      </c>
      <c r="AI8">
        <v>0</v>
      </c>
      <c r="AJ8" t="s">
        <v>546</v>
      </c>
      <c r="AK8" t="s">
        <v>322</v>
      </c>
      <c r="AL8" t="s">
        <v>647</v>
      </c>
    </row>
    <row r="9" spans="1:38" x14ac:dyDescent="0.35">
      <c r="A9">
        <v>454409</v>
      </c>
      <c r="B9">
        <v>117543</v>
      </c>
      <c r="C9" t="s">
        <v>188</v>
      </c>
      <c r="D9">
        <v>8907</v>
      </c>
      <c r="E9" t="s">
        <v>651</v>
      </c>
      <c r="F9">
        <v>9960</v>
      </c>
      <c r="G9">
        <v>0.18</v>
      </c>
      <c r="H9" t="s">
        <v>190</v>
      </c>
      <c r="I9" s="67">
        <v>38523</v>
      </c>
      <c r="J9" t="s">
        <v>191</v>
      </c>
      <c r="K9" t="s">
        <v>213</v>
      </c>
      <c r="L9" t="s">
        <v>193</v>
      </c>
      <c r="M9" t="s">
        <v>195</v>
      </c>
      <c r="N9" t="s">
        <v>195</v>
      </c>
      <c r="O9" t="s">
        <v>224</v>
      </c>
      <c r="P9" t="s">
        <v>652</v>
      </c>
      <c r="R9" t="s">
        <v>199</v>
      </c>
      <c r="S9" t="s">
        <v>653</v>
      </c>
      <c r="T9" t="s">
        <v>201</v>
      </c>
      <c r="U9" t="s">
        <v>202</v>
      </c>
      <c r="V9" s="67">
        <v>39173</v>
      </c>
      <c r="W9" t="s">
        <v>203</v>
      </c>
      <c r="X9" t="s">
        <v>211</v>
      </c>
      <c r="Y9">
        <v>1</v>
      </c>
      <c r="Z9">
        <v>1</v>
      </c>
      <c r="AA9">
        <v>1</v>
      </c>
      <c r="AB9">
        <v>1</v>
      </c>
      <c r="AC9">
        <v>0</v>
      </c>
      <c r="AD9">
        <v>0</v>
      </c>
      <c r="AE9">
        <v>0</v>
      </c>
      <c r="AF9">
        <v>0</v>
      </c>
      <c r="AG9">
        <v>0</v>
      </c>
      <c r="AH9">
        <v>0</v>
      </c>
      <c r="AI9">
        <v>0</v>
      </c>
      <c r="AJ9" t="s">
        <v>199</v>
      </c>
      <c r="AK9" t="s">
        <v>205</v>
      </c>
      <c r="AL9" t="s">
        <v>647</v>
      </c>
    </row>
    <row r="10" spans="1:38" x14ac:dyDescent="0.35">
      <c r="A10">
        <v>454409</v>
      </c>
      <c r="B10">
        <v>117543</v>
      </c>
      <c r="C10" t="s">
        <v>188</v>
      </c>
      <c r="D10">
        <v>8907</v>
      </c>
      <c r="E10" t="s">
        <v>651</v>
      </c>
      <c r="F10">
        <v>9960</v>
      </c>
      <c r="G10">
        <v>0.18</v>
      </c>
      <c r="H10" t="s">
        <v>190</v>
      </c>
      <c r="I10" s="67">
        <v>38523</v>
      </c>
      <c r="J10" t="s">
        <v>191</v>
      </c>
      <c r="K10" t="s">
        <v>213</v>
      </c>
      <c r="L10" t="s">
        <v>193</v>
      </c>
      <c r="M10" t="s">
        <v>195</v>
      </c>
      <c r="N10" t="s">
        <v>195</v>
      </c>
      <c r="O10" t="s">
        <v>224</v>
      </c>
      <c r="P10" t="s">
        <v>652</v>
      </c>
      <c r="R10" t="s">
        <v>199</v>
      </c>
      <c r="S10" t="s">
        <v>653</v>
      </c>
      <c r="T10" t="s">
        <v>201</v>
      </c>
      <c r="U10" t="s">
        <v>202</v>
      </c>
      <c r="V10" s="67">
        <v>39173</v>
      </c>
      <c r="W10" t="s">
        <v>203</v>
      </c>
      <c r="X10" t="s">
        <v>204</v>
      </c>
      <c r="Y10">
        <v>1</v>
      </c>
      <c r="Z10">
        <v>1</v>
      </c>
      <c r="AA10">
        <v>0</v>
      </c>
      <c r="AB10">
        <v>0</v>
      </c>
      <c r="AC10">
        <v>0</v>
      </c>
      <c r="AD10">
        <v>0</v>
      </c>
      <c r="AE10">
        <v>0</v>
      </c>
      <c r="AF10">
        <v>1</v>
      </c>
      <c r="AG10">
        <v>0</v>
      </c>
      <c r="AH10">
        <v>1</v>
      </c>
      <c r="AI10">
        <v>0</v>
      </c>
      <c r="AJ10" t="s">
        <v>199</v>
      </c>
      <c r="AK10" t="s">
        <v>205</v>
      </c>
      <c r="AL10" t="s">
        <v>647</v>
      </c>
    </row>
    <row r="11" spans="1:38" x14ac:dyDescent="0.35">
      <c r="A11">
        <v>448498</v>
      </c>
      <c r="B11">
        <v>136288</v>
      </c>
      <c r="C11" t="s">
        <v>188</v>
      </c>
      <c r="D11">
        <v>7322</v>
      </c>
      <c r="E11" t="s">
        <v>654</v>
      </c>
      <c r="F11">
        <v>123843</v>
      </c>
      <c r="G11">
        <v>0.3</v>
      </c>
      <c r="H11" t="s">
        <v>190</v>
      </c>
      <c r="I11" s="67">
        <v>40059</v>
      </c>
      <c r="J11" t="s">
        <v>191</v>
      </c>
      <c r="K11" t="s">
        <v>213</v>
      </c>
      <c r="L11" t="s">
        <v>193</v>
      </c>
      <c r="M11" t="s">
        <v>223</v>
      </c>
      <c r="N11" t="s">
        <v>195</v>
      </c>
      <c r="O11" t="s">
        <v>224</v>
      </c>
      <c r="P11" t="s">
        <v>655</v>
      </c>
      <c r="R11" t="s">
        <v>656</v>
      </c>
      <c r="S11" t="s">
        <v>657</v>
      </c>
      <c r="T11" t="s">
        <v>201</v>
      </c>
      <c r="U11" t="s">
        <v>191</v>
      </c>
      <c r="V11" s="67">
        <v>41068</v>
      </c>
      <c r="W11" t="s">
        <v>223</v>
      </c>
      <c r="X11" t="s">
        <v>206</v>
      </c>
      <c r="Y11">
        <v>1</v>
      </c>
      <c r="Z11">
        <v>1</v>
      </c>
      <c r="AA11">
        <v>1</v>
      </c>
      <c r="AB11">
        <v>0</v>
      </c>
      <c r="AC11">
        <v>0</v>
      </c>
      <c r="AD11">
        <v>0</v>
      </c>
      <c r="AE11">
        <v>0</v>
      </c>
      <c r="AF11">
        <v>1</v>
      </c>
      <c r="AG11">
        <v>0</v>
      </c>
      <c r="AH11">
        <v>1</v>
      </c>
      <c r="AI11">
        <v>1</v>
      </c>
      <c r="AJ11" t="s">
        <v>658</v>
      </c>
      <c r="AK11" t="s">
        <v>241</v>
      </c>
      <c r="AL11" t="s">
        <v>647</v>
      </c>
    </row>
    <row r="12" spans="1:38" x14ac:dyDescent="0.35">
      <c r="A12">
        <v>450843</v>
      </c>
      <c r="B12">
        <v>117603</v>
      </c>
      <c r="C12" t="s">
        <v>188</v>
      </c>
      <c r="D12">
        <v>7905</v>
      </c>
      <c r="E12" t="s">
        <v>659</v>
      </c>
      <c r="F12">
        <v>148483</v>
      </c>
      <c r="G12">
        <v>0.99</v>
      </c>
      <c r="H12" t="s">
        <v>190</v>
      </c>
      <c r="I12" s="67">
        <v>40469</v>
      </c>
      <c r="J12" t="s">
        <v>191</v>
      </c>
      <c r="K12" t="s">
        <v>213</v>
      </c>
      <c r="L12" t="s">
        <v>193</v>
      </c>
      <c r="M12" t="s">
        <v>195</v>
      </c>
      <c r="N12" t="s">
        <v>195</v>
      </c>
      <c r="O12" t="s">
        <v>224</v>
      </c>
      <c r="P12" t="s">
        <v>660</v>
      </c>
      <c r="R12" t="s">
        <v>318</v>
      </c>
      <c r="S12" t="s">
        <v>661</v>
      </c>
      <c r="T12" t="s">
        <v>201</v>
      </c>
      <c r="U12" t="s">
        <v>202</v>
      </c>
      <c r="V12" s="67">
        <v>36586</v>
      </c>
      <c r="W12" t="s">
        <v>203</v>
      </c>
      <c r="X12" t="s">
        <v>211</v>
      </c>
      <c r="Y12">
        <v>1</v>
      </c>
      <c r="Z12">
        <v>1</v>
      </c>
      <c r="AA12">
        <v>1</v>
      </c>
      <c r="AB12">
        <v>0</v>
      </c>
      <c r="AC12">
        <v>0</v>
      </c>
      <c r="AD12">
        <v>0</v>
      </c>
      <c r="AE12">
        <v>0</v>
      </c>
      <c r="AF12">
        <v>1</v>
      </c>
      <c r="AG12">
        <v>0</v>
      </c>
      <c r="AH12">
        <v>1</v>
      </c>
      <c r="AI12">
        <v>1</v>
      </c>
      <c r="AJ12" t="s">
        <v>658</v>
      </c>
      <c r="AK12" t="s">
        <v>241</v>
      </c>
      <c r="AL12" t="s">
        <v>647</v>
      </c>
    </row>
    <row r="13" spans="1:38" x14ac:dyDescent="0.35">
      <c r="A13">
        <v>454790</v>
      </c>
      <c r="B13">
        <v>111764</v>
      </c>
      <c r="C13" t="s">
        <v>188</v>
      </c>
      <c r="D13">
        <v>48143</v>
      </c>
      <c r="E13" t="s">
        <v>662</v>
      </c>
      <c r="F13">
        <v>158085</v>
      </c>
      <c r="G13">
        <v>0.11</v>
      </c>
      <c r="H13" t="s">
        <v>190</v>
      </c>
      <c r="I13" s="67">
        <v>40631</v>
      </c>
      <c r="J13" t="s">
        <v>191</v>
      </c>
      <c r="K13" t="s">
        <v>213</v>
      </c>
      <c r="L13" t="s">
        <v>193</v>
      </c>
      <c r="M13" t="s">
        <v>223</v>
      </c>
      <c r="N13" t="s">
        <v>195</v>
      </c>
      <c r="O13" t="s">
        <v>224</v>
      </c>
      <c r="P13" t="s">
        <v>663</v>
      </c>
      <c r="R13" t="s">
        <v>377</v>
      </c>
      <c r="S13" t="s">
        <v>664</v>
      </c>
      <c r="T13" t="s">
        <v>201</v>
      </c>
      <c r="U13" t="s">
        <v>191</v>
      </c>
      <c r="V13" s="67">
        <v>41562</v>
      </c>
      <c r="W13" t="s">
        <v>203</v>
      </c>
      <c r="X13" t="s">
        <v>206</v>
      </c>
      <c r="Y13">
        <v>1</v>
      </c>
      <c r="Z13">
        <v>1</v>
      </c>
      <c r="AA13">
        <v>1</v>
      </c>
      <c r="AB13">
        <v>0</v>
      </c>
      <c r="AC13">
        <v>0</v>
      </c>
      <c r="AD13">
        <v>0</v>
      </c>
      <c r="AE13">
        <v>0</v>
      </c>
      <c r="AF13">
        <v>1</v>
      </c>
      <c r="AG13">
        <v>0</v>
      </c>
      <c r="AH13">
        <v>1</v>
      </c>
      <c r="AI13">
        <v>1</v>
      </c>
      <c r="AJ13" t="s">
        <v>658</v>
      </c>
      <c r="AK13" t="s">
        <v>241</v>
      </c>
      <c r="AL13" t="s">
        <v>647</v>
      </c>
    </row>
    <row r="14" spans="1:38" x14ac:dyDescent="0.35">
      <c r="A14">
        <v>445471</v>
      </c>
      <c r="B14">
        <v>127466</v>
      </c>
      <c r="C14" t="s">
        <v>188</v>
      </c>
      <c r="D14">
        <v>57074</v>
      </c>
      <c r="E14" t="s">
        <v>671</v>
      </c>
      <c r="F14">
        <v>221138</v>
      </c>
      <c r="G14">
        <v>0.1</v>
      </c>
      <c r="H14" t="s">
        <v>190</v>
      </c>
      <c r="I14" s="67">
        <v>41240</v>
      </c>
      <c r="J14" t="s">
        <v>191</v>
      </c>
      <c r="K14" t="s">
        <v>213</v>
      </c>
      <c r="L14" t="s">
        <v>193</v>
      </c>
      <c r="M14" t="s">
        <v>195</v>
      </c>
      <c r="N14" t="s">
        <v>195</v>
      </c>
      <c r="O14" t="s">
        <v>224</v>
      </c>
      <c r="P14" t="s">
        <v>672</v>
      </c>
      <c r="Q14" t="s">
        <v>673</v>
      </c>
      <c r="R14" t="s">
        <v>188</v>
      </c>
      <c r="S14" t="s">
        <v>674</v>
      </c>
      <c r="T14" t="s">
        <v>201</v>
      </c>
      <c r="U14" t="s">
        <v>191</v>
      </c>
      <c r="V14" s="67">
        <v>42095</v>
      </c>
      <c r="W14" t="s">
        <v>203</v>
      </c>
      <c r="X14" t="s">
        <v>211</v>
      </c>
      <c r="Y14">
        <v>1</v>
      </c>
      <c r="Z14">
        <v>1</v>
      </c>
      <c r="AA14">
        <v>1</v>
      </c>
      <c r="AB14">
        <v>1</v>
      </c>
      <c r="AC14">
        <v>0</v>
      </c>
      <c r="AD14">
        <v>0</v>
      </c>
      <c r="AE14">
        <v>0</v>
      </c>
      <c r="AF14">
        <v>0</v>
      </c>
      <c r="AG14">
        <v>0</v>
      </c>
      <c r="AH14">
        <v>0</v>
      </c>
      <c r="AI14">
        <v>0</v>
      </c>
      <c r="AJ14" t="s">
        <v>188</v>
      </c>
      <c r="AK14" t="s">
        <v>217</v>
      </c>
      <c r="AL14" t="s">
        <v>647</v>
      </c>
    </row>
    <row r="15" spans="1:38" x14ac:dyDescent="0.35">
      <c r="A15">
        <v>445471</v>
      </c>
      <c r="B15">
        <v>127466</v>
      </c>
      <c r="C15" t="s">
        <v>188</v>
      </c>
      <c r="D15">
        <v>57074</v>
      </c>
      <c r="E15" t="s">
        <v>671</v>
      </c>
      <c r="F15">
        <v>221138</v>
      </c>
      <c r="G15">
        <v>0.1</v>
      </c>
      <c r="H15" t="s">
        <v>190</v>
      </c>
      <c r="I15" s="67">
        <v>41240</v>
      </c>
      <c r="J15" t="s">
        <v>191</v>
      </c>
      <c r="K15" t="s">
        <v>213</v>
      </c>
      <c r="L15" t="s">
        <v>193</v>
      </c>
      <c r="M15" t="s">
        <v>195</v>
      </c>
      <c r="N15" t="s">
        <v>195</v>
      </c>
      <c r="O15" t="s">
        <v>224</v>
      </c>
      <c r="P15" t="s">
        <v>672</v>
      </c>
      <c r="Q15" t="s">
        <v>673</v>
      </c>
      <c r="R15" t="s">
        <v>188</v>
      </c>
      <c r="S15" t="s">
        <v>674</v>
      </c>
      <c r="T15" t="s">
        <v>201</v>
      </c>
      <c r="U15" t="s">
        <v>191</v>
      </c>
      <c r="V15" s="67">
        <v>42095</v>
      </c>
      <c r="W15" t="s">
        <v>203</v>
      </c>
      <c r="X15" t="s">
        <v>204</v>
      </c>
      <c r="Y15">
        <v>1</v>
      </c>
      <c r="Z15">
        <v>1</v>
      </c>
      <c r="AA15">
        <v>1</v>
      </c>
      <c r="AB15">
        <v>0</v>
      </c>
      <c r="AC15">
        <v>0</v>
      </c>
      <c r="AD15">
        <v>0</v>
      </c>
      <c r="AE15">
        <v>0</v>
      </c>
      <c r="AF15">
        <v>1</v>
      </c>
      <c r="AG15">
        <v>0</v>
      </c>
      <c r="AH15">
        <v>1</v>
      </c>
      <c r="AI15">
        <v>1</v>
      </c>
      <c r="AJ15" t="s">
        <v>188</v>
      </c>
      <c r="AK15" t="s">
        <v>217</v>
      </c>
      <c r="AL15" t="s">
        <v>647</v>
      </c>
    </row>
    <row r="16" spans="1:38" x14ac:dyDescent="0.35">
      <c r="A16">
        <v>448056</v>
      </c>
      <c r="B16">
        <v>129464</v>
      </c>
      <c r="C16" t="s">
        <v>188</v>
      </c>
      <c r="D16">
        <v>60532</v>
      </c>
      <c r="E16" t="s">
        <v>678</v>
      </c>
      <c r="F16">
        <v>252181</v>
      </c>
      <c r="G16">
        <v>0.03</v>
      </c>
      <c r="H16" t="s">
        <v>190</v>
      </c>
      <c r="I16" s="67">
        <v>41438</v>
      </c>
      <c r="J16" t="s">
        <v>202</v>
      </c>
      <c r="K16" t="s">
        <v>213</v>
      </c>
      <c r="L16" t="s">
        <v>193</v>
      </c>
      <c r="M16" t="s">
        <v>372</v>
      </c>
      <c r="N16" t="s">
        <v>195</v>
      </c>
      <c r="O16" t="s">
        <v>210</v>
      </c>
      <c r="P16" t="s">
        <v>679</v>
      </c>
      <c r="R16" t="s">
        <v>188</v>
      </c>
      <c r="S16" t="s">
        <v>680</v>
      </c>
      <c r="T16" t="s">
        <v>201</v>
      </c>
      <c r="U16" t="s">
        <v>202</v>
      </c>
      <c r="V16" s="67">
        <v>42095</v>
      </c>
      <c r="W16" t="s">
        <v>207</v>
      </c>
      <c r="X16" t="s">
        <v>204</v>
      </c>
      <c r="Y16">
        <v>1</v>
      </c>
      <c r="Z16">
        <v>1</v>
      </c>
      <c r="AA16">
        <v>1</v>
      </c>
      <c r="AB16">
        <v>0</v>
      </c>
      <c r="AC16">
        <v>0</v>
      </c>
      <c r="AD16">
        <v>0</v>
      </c>
      <c r="AE16">
        <v>0</v>
      </c>
      <c r="AF16">
        <v>1</v>
      </c>
      <c r="AG16">
        <v>0</v>
      </c>
      <c r="AH16">
        <v>1</v>
      </c>
      <c r="AI16">
        <v>1</v>
      </c>
      <c r="AJ16" t="s">
        <v>188</v>
      </c>
      <c r="AK16" t="s">
        <v>245</v>
      </c>
      <c r="AL16" t="s">
        <v>670</v>
      </c>
    </row>
    <row r="17" spans="1:38" x14ac:dyDescent="0.35">
      <c r="A17">
        <v>455835</v>
      </c>
      <c r="B17">
        <v>115157</v>
      </c>
      <c r="C17" t="s">
        <v>188</v>
      </c>
      <c r="D17">
        <v>61515</v>
      </c>
      <c r="E17" t="s">
        <v>681</v>
      </c>
      <c r="F17">
        <v>273979</v>
      </c>
      <c r="G17">
        <v>0.09</v>
      </c>
      <c r="H17" t="s">
        <v>190</v>
      </c>
      <c r="I17" s="67">
        <v>41606</v>
      </c>
      <c r="J17" t="s">
        <v>202</v>
      </c>
      <c r="K17" t="s">
        <v>213</v>
      </c>
      <c r="L17" t="s">
        <v>193</v>
      </c>
      <c r="M17" t="s">
        <v>195</v>
      </c>
      <c r="N17" t="s">
        <v>195</v>
      </c>
      <c r="O17" t="s">
        <v>196</v>
      </c>
      <c r="P17" t="s">
        <v>682</v>
      </c>
      <c r="Q17" t="s">
        <v>325</v>
      </c>
      <c r="R17" t="s">
        <v>319</v>
      </c>
      <c r="S17" t="s">
        <v>683</v>
      </c>
      <c r="T17" t="s">
        <v>201</v>
      </c>
      <c r="U17" t="s">
        <v>202</v>
      </c>
      <c r="V17" s="67">
        <v>42736</v>
      </c>
      <c r="W17" t="s">
        <v>203</v>
      </c>
      <c r="X17" t="s">
        <v>211</v>
      </c>
      <c r="Y17">
        <v>1</v>
      </c>
      <c r="Z17">
        <v>1</v>
      </c>
      <c r="AA17">
        <v>0</v>
      </c>
      <c r="AB17">
        <v>0</v>
      </c>
      <c r="AC17">
        <v>1</v>
      </c>
      <c r="AD17">
        <v>1</v>
      </c>
      <c r="AE17">
        <v>1</v>
      </c>
      <c r="AF17">
        <v>1</v>
      </c>
      <c r="AG17">
        <v>0</v>
      </c>
      <c r="AH17">
        <v>1</v>
      </c>
      <c r="AI17">
        <v>0</v>
      </c>
      <c r="AJ17" t="s">
        <v>658</v>
      </c>
      <c r="AK17" t="s">
        <v>241</v>
      </c>
      <c r="AL17" t="s">
        <v>647</v>
      </c>
    </row>
    <row r="18" spans="1:38" x14ac:dyDescent="0.35">
      <c r="A18">
        <v>457609</v>
      </c>
      <c r="B18">
        <v>115491</v>
      </c>
      <c r="C18" t="s">
        <v>188</v>
      </c>
      <c r="D18">
        <v>57900</v>
      </c>
      <c r="E18" t="s">
        <v>684</v>
      </c>
      <c r="F18">
        <v>290927</v>
      </c>
      <c r="G18">
        <v>3.54</v>
      </c>
      <c r="H18" t="s">
        <v>190</v>
      </c>
      <c r="I18" s="67">
        <v>41778</v>
      </c>
      <c r="J18" t="s">
        <v>191</v>
      </c>
      <c r="K18" t="s">
        <v>213</v>
      </c>
      <c r="L18" t="s">
        <v>193</v>
      </c>
      <c r="M18" t="s">
        <v>195</v>
      </c>
      <c r="N18" t="s">
        <v>195</v>
      </c>
      <c r="O18" t="s">
        <v>196</v>
      </c>
      <c r="P18" t="s">
        <v>685</v>
      </c>
      <c r="Q18" t="s">
        <v>460</v>
      </c>
      <c r="R18" t="s">
        <v>319</v>
      </c>
      <c r="S18" t="s">
        <v>686</v>
      </c>
      <c r="T18" t="s">
        <v>201</v>
      </c>
      <c r="U18" t="s">
        <v>202</v>
      </c>
      <c r="V18" s="67">
        <v>42874</v>
      </c>
      <c r="W18" t="s">
        <v>203</v>
      </c>
      <c r="X18" t="s">
        <v>206</v>
      </c>
      <c r="Y18">
        <v>0</v>
      </c>
      <c r="Z18">
        <v>0</v>
      </c>
      <c r="AA18">
        <v>0</v>
      </c>
      <c r="AB18">
        <v>0</v>
      </c>
      <c r="AC18">
        <v>1</v>
      </c>
      <c r="AD18">
        <v>1</v>
      </c>
      <c r="AE18">
        <v>0</v>
      </c>
      <c r="AF18">
        <v>0</v>
      </c>
      <c r="AG18">
        <v>1</v>
      </c>
      <c r="AH18">
        <v>-1</v>
      </c>
      <c r="AI18">
        <v>0</v>
      </c>
      <c r="AJ18" t="s">
        <v>658</v>
      </c>
      <c r="AK18" t="s">
        <v>241</v>
      </c>
      <c r="AL18" t="s">
        <v>647</v>
      </c>
    </row>
    <row r="19" spans="1:38" x14ac:dyDescent="0.35">
      <c r="A19">
        <v>457609</v>
      </c>
      <c r="B19">
        <v>115491</v>
      </c>
      <c r="C19" t="s">
        <v>188</v>
      </c>
      <c r="D19">
        <v>57900</v>
      </c>
      <c r="E19" t="s">
        <v>684</v>
      </c>
      <c r="F19">
        <v>290927</v>
      </c>
      <c r="G19">
        <v>3.54</v>
      </c>
      <c r="H19" t="s">
        <v>190</v>
      </c>
      <c r="I19" s="67">
        <v>41778</v>
      </c>
      <c r="J19" t="s">
        <v>191</v>
      </c>
      <c r="K19" t="s">
        <v>213</v>
      </c>
      <c r="L19" t="s">
        <v>193</v>
      </c>
      <c r="M19" t="s">
        <v>195</v>
      </c>
      <c r="N19" t="s">
        <v>195</v>
      </c>
      <c r="O19" t="s">
        <v>196</v>
      </c>
      <c r="P19" t="s">
        <v>685</v>
      </c>
      <c r="Q19" t="s">
        <v>460</v>
      </c>
      <c r="R19" t="s">
        <v>319</v>
      </c>
      <c r="S19" t="s">
        <v>686</v>
      </c>
      <c r="T19" t="s">
        <v>201</v>
      </c>
      <c r="U19" t="s">
        <v>202</v>
      </c>
      <c r="V19" s="67">
        <v>42874</v>
      </c>
      <c r="W19" t="s">
        <v>203</v>
      </c>
      <c r="X19" t="s">
        <v>229</v>
      </c>
      <c r="Y19">
        <v>1</v>
      </c>
      <c r="Z19">
        <v>1</v>
      </c>
      <c r="AA19">
        <v>1</v>
      </c>
      <c r="AB19">
        <v>1</v>
      </c>
      <c r="AC19">
        <v>0</v>
      </c>
      <c r="AD19">
        <v>0</v>
      </c>
      <c r="AE19">
        <v>0</v>
      </c>
      <c r="AF19">
        <v>0</v>
      </c>
      <c r="AG19">
        <v>0</v>
      </c>
      <c r="AH19">
        <v>0</v>
      </c>
      <c r="AI19">
        <v>0</v>
      </c>
      <c r="AJ19" t="s">
        <v>658</v>
      </c>
      <c r="AK19" t="s">
        <v>241</v>
      </c>
      <c r="AL19" t="s">
        <v>647</v>
      </c>
    </row>
    <row r="20" spans="1:38" x14ac:dyDescent="0.35">
      <c r="A20">
        <v>444497</v>
      </c>
      <c r="B20">
        <v>132441</v>
      </c>
      <c r="C20" t="s">
        <v>188</v>
      </c>
      <c r="D20">
        <v>63631</v>
      </c>
      <c r="E20" t="s">
        <v>695</v>
      </c>
      <c r="F20">
        <v>311738</v>
      </c>
      <c r="G20">
        <v>1.37</v>
      </c>
      <c r="H20" t="s">
        <v>190</v>
      </c>
      <c r="I20" s="67">
        <v>41976</v>
      </c>
      <c r="J20" t="s">
        <v>202</v>
      </c>
      <c r="K20" t="s">
        <v>213</v>
      </c>
      <c r="L20" t="s">
        <v>193</v>
      </c>
      <c r="M20" t="s">
        <v>195</v>
      </c>
      <c r="N20" t="s">
        <v>195</v>
      </c>
      <c r="O20" t="s">
        <v>196</v>
      </c>
      <c r="P20" t="s">
        <v>696</v>
      </c>
      <c r="Q20" t="s">
        <v>357</v>
      </c>
      <c r="R20" t="s">
        <v>188</v>
      </c>
      <c r="S20" t="s">
        <v>697</v>
      </c>
      <c r="T20" t="s">
        <v>201</v>
      </c>
      <c r="U20" t="s">
        <v>202</v>
      </c>
      <c r="V20" s="67">
        <v>43072</v>
      </c>
      <c r="W20" t="s">
        <v>203</v>
      </c>
      <c r="X20" t="s">
        <v>229</v>
      </c>
      <c r="Y20">
        <v>1</v>
      </c>
      <c r="Z20">
        <v>1</v>
      </c>
      <c r="AA20">
        <v>0</v>
      </c>
      <c r="AB20">
        <v>0</v>
      </c>
      <c r="AC20">
        <v>0</v>
      </c>
      <c r="AD20">
        <v>0</v>
      </c>
      <c r="AE20">
        <v>0</v>
      </c>
      <c r="AF20">
        <v>1</v>
      </c>
      <c r="AG20">
        <v>0</v>
      </c>
      <c r="AH20">
        <v>1</v>
      </c>
      <c r="AI20">
        <v>0</v>
      </c>
      <c r="AJ20" t="s">
        <v>658</v>
      </c>
      <c r="AK20" t="s">
        <v>241</v>
      </c>
      <c r="AL20" t="s">
        <v>647</v>
      </c>
    </row>
    <row r="21" spans="1:38" x14ac:dyDescent="0.35">
      <c r="A21">
        <v>444497</v>
      </c>
      <c r="B21">
        <v>132441</v>
      </c>
      <c r="C21" t="s">
        <v>188</v>
      </c>
      <c r="D21">
        <v>63631</v>
      </c>
      <c r="E21" t="s">
        <v>695</v>
      </c>
      <c r="F21">
        <v>311738</v>
      </c>
      <c r="G21">
        <v>1.37</v>
      </c>
      <c r="H21" t="s">
        <v>190</v>
      </c>
      <c r="I21" s="67">
        <v>41976</v>
      </c>
      <c r="J21" t="s">
        <v>202</v>
      </c>
      <c r="K21" t="s">
        <v>213</v>
      </c>
      <c r="L21" t="s">
        <v>193</v>
      </c>
      <c r="M21" t="s">
        <v>195</v>
      </c>
      <c r="N21" t="s">
        <v>195</v>
      </c>
      <c r="O21" t="s">
        <v>196</v>
      </c>
      <c r="P21" t="s">
        <v>696</v>
      </c>
      <c r="Q21" t="s">
        <v>357</v>
      </c>
      <c r="R21" t="s">
        <v>188</v>
      </c>
      <c r="S21" t="s">
        <v>697</v>
      </c>
      <c r="T21" t="s">
        <v>201</v>
      </c>
      <c r="U21" t="s">
        <v>202</v>
      </c>
      <c r="V21" s="67">
        <v>43072</v>
      </c>
      <c r="W21" t="s">
        <v>203</v>
      </c>
      <c r="X21" t="s">
        <v>554</v>
      </c>
      <c r="Y21">
        <v>0</v>
      </c>
      <c r="Z21">
        <v>0</v>
      </c>
      <c r="AA21">
        <v>0</v>
      </c>
      <c r="AB21">
        <v>0</v>
      </c>
      <c r="AC21">
        <v>1</v>
      </c>
      <c r="AD21">
        <v>1</v>
      </c>
      <c r="AE21">
        <v>0</v>
      </c>
      <c r="AF21">
        <v>0</v>
      </c>
      <c r="AG21">
        <v>1</v>
      </c>
      <c r="AH21">
        <v>-1</v>
      </c>
      <c r="AI21">
        <v>0</v>
      </c>
      <c r="AJ21" t="s">
        <v>658</v>
      </c>
      <c r="AK21" t="s">
        <v>241</v>
      </c>
      <c r="AL21" t="s">
        <v>647</v>
      </c>
    </row>
    <row r="22" spans="1:38" x14ac:dyDescent="0.35">
      <c r="A22">
        <v>461403</v>
      </c>
      <c r="B22">
        <v>134349</v>
      </c>
      <c r="C22" t="s">
        <v>188</v>
      </c>
      <c r="D22">
        <v>65544</v>
      </c>
      <c r="E22" t="s">
        <v>702</v>
      </c>
      <c r="F22">
        <v>352676</v>
      </c>
      <c r="G22">
        <v>0.06</v>
      </c>
      <c r="H22" t="s">
        <v>190</v>
      </c>
      <c r="I22" s="67">
        <v>42324</v>
      </c>
      <c r="J22" t="s">
        <v>202</v>
      </c>
      <c r="K22" t="s">
        <v>213</v>
      </c>
      <c r="L22" t="s">
        <v>193</v>
      </c>
      <c r="M22" t="s">
        <v>214</v>
      </c>
      <c r="N22" t="s">
        <v>195</v>
      </c>
      <c r="O22" t="s">
        <v>210</v>
      </c>
      <c r="P22" t="s">
        <v>703</v>
      </c>
      <c r="Q22" t="s">
        <v>546</v>
      </c>
      <c r="R22" t="s">
        <v>300</v>
      </c>
      <c r="S22" t="s">
        <v>704</v>
      </c>
      <c r="T22" t="s">
        <v>201</v>
      </c>
      <c r="U22" t="s">
        <v>202</v>
      </c>
      <c r="V22" s="67">
        <v>42736</v>
      </c>
      <c r="W22" t="s">
        <v>203</v>
      </c>
      <c r="X22" t="s">
        <v>206</v>
      </c>
      <c r="Y22">
        <v>1</v>
      </c>
      <c r="Z22">
        <v>1</v>
      </c>
      <c r="AA22">
        <v>1</v>
      </c>
      <c r="AB22">
        <v>0</v>
      </c>
      <c r="AC22">
        <v>0</v>
      </c>
      <c r="AD22">
        <v>0</v>
      </c>
      <c r="AE22">
        <v>0</v>
      </c>
      <c r="AF22">
        <v>1</v>
      </c>
      <c r="AG22">
        <v>0</v>
      </c>
      <c r="AH22">
        <v>1</v>
      </c>
      <c r="AI22">
        <v>1</v>
      </c>
      <c r="AJ22" t="s">
        <v>546</v>
      </c>
      <c r="AK22" t="s">
        <v>322</v>
      </c>
      <c r="AL22" t="s">
        <v>647</v>
      </c>
    </row>
    <row r="23" spans="1:38" x14ac:dyDescent="0.35">
      <c r="A23">
        <v>461883</v>
      </c>
      <c r="B23">
        <v>133385</v>
      </c>
      <c r="C23" t="s">
        <v>188</v>
      </c>
      <c r="D23">
        <v>60166</v>
      </c>
      <c r="E23" t="s">
        <v>705</v>
      </c>
      <c r="F23">
        <v>496240</v>
      </c>
      <c r="G23">
        <v>0.04</v>
      </c>
      <c r="H23" t="s">
        <v>222</v>
      </c>
      <c r="I23" s="67">
        <v>42409</v>
      </c>
      <c r="J23" t="s">
        <v>191</v>
      </c>
      <c r="K23" t="s">
        <v>213</v>
      </c>
      <c r="L23" t="s">
        <v>193</v>
      </c>
      <c r="M23" t="s">
        <v>223</v>
      </c>
      <c r="N23" t="s">
        <v>195</v>
      </c>
      <c r="O23" t="s">
        <v>224</v>
      </c>
      <c r="P23" t="s">
        <v>706</v>
      </c>
      <c r="Q23" t="s">
        <v>346</v>
      </c>
      <c r="R23" t="s">
        <v>300</v>
      </c>
      <c r="S23" t="s">
        <v>707</v>
      </c>
      <c r="T23" t="s">
        <v>201</v>
      </c>
      <c r="U23" t="s">
        <v>191</v>
      </c>
      <c r="V23" s="67">
        <v>43139</v>
      </c>
      <c r="W23" t="s">
        <v>223</v>
      </c>
      <c r="X23" t="s">
        <v>206</v>
      </c>
      <c r="Y23">
        <v>1</v>
      </c>
      <c r="Z23">
        <v>1</v>
      </c>
      <c r="AA23">
        <v>1</v>
      </c>
      <c r="AB23">
        <v>0</v>
      </c>
      <c r="AC23">
        <v>0</v>
      </c>
      <c r="AD23">
        <v>0</v>
      </c>
      <c r="AE23">
        <v>0</v>
      </c>
      <c r="AF23">
        <v>1</v>
      </c>
      <c r="AG23">
        <v>0</v>
      </c>
      <c r="AH23">
        <v>1</v>
      </c>
      <c r="AI23">
        <v>1</v>
      </c>
      <c r="AJ23" t="s">
        <v>346</v>
      </c>
      <c r="AK23" t="s">
        <v>322</v>
      </c>
      <c r="AL23" t="s">
        <v>647</v>
      </c>
    </row>
    <row r="24" spans="1:38" x14ac:dyDescent="0.35">
      <c r="A24">
        <v>449095</v>
      </c>
      <c r="B24">
        <v>129097</v>
      </c>
      <c r="C24" t="s">
        <v>188</v>
      </c>
      <c r="D24">
        <v>67278</v>
      </c>
      <c r="E24" t="s">
        <v>708</v>
      </c>
      <c r="F24">
        <v>724054</v>
      </c>
      <c r="G24">
        <v>0.17</v>
      </c>
      <c r="H24" t="s">
        <v>190</v>
      </c>
      <c r="I24" s="67">
        <v>42501</v>
      </c>
      <c r="J24" t="s">
        <v>202</v>
      </c>
      <c r="K24" t="s">
        <v>213</v>
      </c>
      <c r="L24" t="s">
        <v>193</v>
      </c>
      <c r="M24" t="s">
        <v>195</v>
      </c>
      <c r="N24" t="s">
        <v>195</v>
      </c>
      <c r="O24" t="s">
        <v>196</v>
      </c>
      <c r="P24" t="s">
        <v>709</v>
      </c>
      <c r="R24" t="s">
        <v>188</v>
      </c>
      <c r="S24" t="s">
        <v>710</v>
      </c>
      <c r="T24" t="s">
        <v>201</v>
      </c>
      <c r="U24" t="s">
        <v>202</v>
      </c>
      <c r="V24" s="67">
        <v>42739</v>
      </c>
      <c r="W24" t="s">
        <v>203</v>
      </c>
      <c r="X24" t="s">
        <v>211</v>
      </c>
      <c r="Y24">
        <v>0</v>
      </c>
      <c r="Z24">
        <v>0</v>
      </c>
      <c r="AA24">
        <v>0</v>
      </c>
      <c r="AB24">
        <v>0</v>
      </c>
      <c r="AC24">
        <v>1</v>
      </c>
      <c r="AD24">
        <v>1</v>
      </c>
      <c r="AE24">
        <v>1</v>
      </c>
      <c r="AF24">
        <v>0</v>
      </c>
      <c r="AG24">
        <v>0</v>
      </c>
      <c r="AH24">
        <v>0</v>
      </c>
      <c r="AI24">
        <v>0</v>
      </c>
      <c r="AJ24" t="s">
        <v>188</v>
      </c>
      <c r="AK24" t="s">
        <v>217</v>
      </c>
      <c r="AL24" t="s">
        <v>647</v>
      </c>
    </row>
    <row r="25" spans="1:38" x14ac:dyDescent="0.35">
      <c r="A25">
        <v>449095</v>
      </c>
      <c r="B25">
        <v>129097</v>
      </c>
      <c r="C25" t="s">
        <v>188</v>
      </c>
      <c r="D25">
        <v>67278</v>
      </c>
      <c r="E25" t="s">
        <v>708</v>
      </c>
      <c r="F25">
        <v>724054</v>
      </c>
      <c r="G25">
        <v>0.17</v>
      </c>
      <c r="H25" t="s">
        <v>190</v>
      </c>
      <c r="I25" s="67">
        <v>42501</v>
      </c>
      <c r="J25" t="s">
        <v>202</v>
      </c>
      <c r="K25" t="s">
        <v>213</v>
      </c>
      <c r="L25" t="s">
        <v>193</v>
      </c>
      <c r="M25" t="s">
        <v>195</v>
      </c>
      <c r="N25" t="s">
        <v>195</v>
      </c>
      <c r="O25" t="s">
        <v>196</v>
      </c>
      <c r="P25" t="s">
        <v>709</v>
      </c>
      <c r="R25" t="s">
        <v>188</v>
      </c>
      <c r="S25" t="s">
        <v>710</v>
      </c>
      <c r="T25" t="s">
        <v>201</v>
      </c>
      <c r="U25" t="s">
        <v>202</v>
      </c>
      <c r="V25" s="67">
        <v>42739</v>
      </c>
      <c r="W25" t="s">
        <v>203</v>
      </c>
      <c r="X25" t="s">
        <v>229</v>
      </c>
      <c r="Y25">
        <v>1</v>
      </c>
      <c r="Z25">
        <v>1</v>
      </c>
      <c r="AA25">
        <v>0</v>
      </c>
      <c r="AB25">
        <v>0</v>
      </c>
      <c r="AC25">
        <v>0</v>
      </c>
      <c r="AD25">
        <v>0</v>
      </c>
      <c r="AE25">
        <v>0</v>
      </c>
      <c r="AF25">
        <v>1</v>
      </c>
      <c r="AG25">
        <v>0</v>
      </c>
      <c r="AH25">
        <v>1</v>
      </c>
      <c r="AI25">
        <v>0</v>
      </c>
      <c r="AJ25" t="s">
        <v>188</v>
      </c>
      <c r="AK25" t="s">
        <v>217</v>
      </c>
      <c r="AL25" t="s">
        <v>647</v>
      </c>
    </row>
    <row r="26" spans="1:38" x14ac:dyDescent="0.35">
      <c r="A26">
        <v>449095</v>
      </c>
      <c r="B26">
        <v>129097</v>
      </c>
      <c r="C26" t="s">
        <v>188</v>
      </c>
      <c r="D26">
        <v>67278</v>
      </c>
      <c r="E26" t="s">
        <v>708</v>
      </c>
      <c r="F26">
        <v>724054</v>
      </c>
      <c r="G26">
        <v>0.17</v>
      </c>
      <c r="H26" t="s">
        <v>190</v>
      </c>
      <c r="I26" s="67">
        <v>42501</v>
      </c>
      <c r="J26" t="s">
        <v>202</v>
      </c>
      <c r="K26" t="s">
        <v>213</v>
      </c>
      <c r="L26" t="s">
        <v>193</v>
      </c>
      <c r="M26" t="s">
        <v>195</v>
      </c>
      <c r="N26" t="s">
        <v>195</v>
      </c>
      <c r="O26" t="s">
        <v>224</v>
      </c>
      <c r="P26" t="s">
        <v>709</v>
      </c>
      <c r="R26" t="s">
        <v>188</v>
      </c>
      <c r="S26" t="s">
        <v>710</v>
      </c>
      <c r="T26" t="s">
        <v>201</v>
      </c>
      <c r="U26" t="s">
        <v>191</v>
      </c>
      <c r="V26" s="67">
        <v>42739</v>
      </c>
      <c r="W26" t="s">
        <v>203</v>
      </c>
      <c r="X26" t="s">
        <v>206</v>
      </c>
      <c r="Y26">
        <v>3</v>
      </c>
      <c r="Z26">
        <v>3</v>
      </c>
      <c r="AA26">
        <v>0</v>
      </c>
      <c r="AB26">
        <v>0</v>
      </c>
      <c r="AC26">
        <v>0</v>
      </c>
      <c r="AD26">
        <v>0</v>
      </c>
      <c r="AE26">
        <v>0</v>
      </c>
      <c r="AF26">
        <v>3</v>
      </c>
      <c r="AG26">
        <v>0</v>
      </c>
      <c r="AH26">
        <v>3</v>
      </c>
      <c r="AI26">
        <v>0</v>
      </c>
      <c r="AJ26" t="s">
        <v>188</v>
      </c>
      <c r="AK26" t="s">
        <v>217</v>
      </c>
      <c r="AL26" t="s">
        <v>647</v>
      </c>
    </row>
    <row r="27" spans="1:38" x14ac:dyDescent="0.35">
      <c r="A27">
        <v>456625</v>
      </c>
      <c r="B27">
        <v>114574</v>
      </c>
      <c r="C27" t="s">
        <v>188</v>
      </c>
      <c r="D27">
        <v>69686</v>
      </c>
      <c r="E27" t="s">
        <v>711</v>
      </c>
      <c r="F27">
        <v>1518487</v>
      </c>
      <c r="G27">
        <v>0.01</v>
      </c>
      <c r="H27" t="s">
        <v>293</v>
      </c>
      <c r="I27" s="67">
        <v>42972</v>
      </c>
      <c r="J27" t="s">
        <v>202</v>
      </c>
      <c r="K27" t="s">
        <v>213</v>
      </c>
      <c r="L27" t="s">
        <v>193</v>
      </c>
      <c r="M27" t="s">
        <v>223</v>
      </c>
      <c r="N27" t="s">
        <v>195</v>
      </c>
      <c r="O27" t="s">
        <v>210</v>
      </c>
      <c r="P27" t="s">
        <v>712</v>
      </c>
      <c r="Q27" t="s">
        <v>325</v>
      </c>
      <c r="R27" t="s">
        <v>319</v>
      </c>
      <c r="S27" t="s">
        <v>713</v>
      </c>
      <c r="T27" t="s">
        <v>201</v>
      </c>
      <c r="U27" t="s">
        <v>191</v>
      </c>
      <c r="V27" s="67">
        <v>44028</v>
      </c>
      <c r="W27" t="s">
        <v>203</v>
      </c>
      <c r="X27" t="s">
        <v>231</v>
      </c>
      <c r="Y27">
        <v>1</v>
      </c>
      <c r="Z27">
        <v>1</v>
      </c>
      <c r="AA27">
        <v>1</v>
      </c>
      <c r="AB27">
        <v>0</v>
      </c>
      <c r="AC27">
        <v>0</v>
      </c>
      <c r="AD27">
        <v>0</v>
      </c>
      <c r="AE27">
        <v>0</v>
      </c>
      <c r="AF27">
        <v>1</v>
      </c>
      <c r="AG27">
        <v>0</v>
      </c>
      <c r="AH27">
        <v>1</v>
      </c>
      <c r="AI27">
        <v>1</v>
      </c>
      <c r="AJ27" t="s">
        <v>658</v>
      </c>
      <c r="AK27" t="s">
        <v>241</v>
      </c>
      <c r="AL27" t="s">
        <v>647</v>
      </c>
    </row>
    <row r="28" spans="1:38" x14ac:dyDescent="0.35">
      <c r="A28">
        <v>448668</v>
      </c>
      <c r="B28">
        <v>129078</v>
      </c>
      <c r="C28" t="s">
        <v>188</v>
      </c>
      <c r="D28">
        <v>69697</v>
      </c>
      <c r="E28" t="s">
        <v>714</v>
      </c>
      <c r="F28">
        <v>1524087</v>
      </c>
      <c r="G28">
        <v>0.04</v>
      </c>
      <c r="H28" t="s">
        <v>190</v>
      </c>
      <c r="I28" s="67">
        <v>42958</v>
      </c>
      <c r="J28" t="s">
        <v>202</v>
      </c>
      <c r="K28" t="s">
        <v>213</v>
      </c>
      <c r="L28" t="s">
        <v>193</v>
      </c>
      <c r="M28" t="s">
        <v>195</v>
      </c>
      <c r="N28" t="s">
        <v>195</v>
      </c>
      <c r="O28" t="s">
        <v>298</v>
      </c>
      <c r="P28" t="s">
        <v>715</v>
      </c>
      <c r="R28" t="s">
        <v>188</v>
      </c>
      <c r="S28" t="s">
        <v>716</v>
      </c>
      <c r="T28" t="s">
        <v>201</v>
      </c>
      <c r="U28" t="s">
        <v>202</v>
      </c>
      <c r="V28" s="67">
        <v>43922</v>
      </c>
      <c r="W28" t="s">
        <v>207</v>
      </c>
      <c r="X28" t="s">
        <v>204</v>
      </c>
      <c r="Y28">
        <v>0</v>
      </c>
      <c r="Z28">
        <v>0</v>
      </c>
      <c r="AA28">
        <v>0</v>
      </c>
      <c r="AB28">
        <v>0</v>
      </c>
      <c r="AC28">
        <v>1</v>
      </c>
      <c r="AD28">
        <v>1</v>
      </c>
      <c r="AE28">
        <v>0</v>
      </c>
      <c r="AF28">
        <v>0</v>
      </c>
      <c r="AG28">
        <v>1</v>
      </c>
      <c r="AH28">
        <v>-1</v>
      </c>
      <c r="AI28">
        <v>0</v>
      </c>
      <c r="AJ28" t="s">
        <v>188</v>
      </c>
      <c r="AK28" t="s">
        <v>217</v>
      </c>
      <c r="AL28" t="s">
        <v>647</v>
      </c>
    </row>
    <row r="29" spans="1:38" x14ac:dyDescent="0.35">
      <c r="A29">
        <v>448668</v>
      </c>
      <c r="B29">
        <v>129078</v>
      </c>
      <c r="C29" t="s">
        <v>188</v>
      </c>
      <c r="D29">
        <v>69697</v>
      </c>
      <c r="E29" t="s">
        <v>714</v>
      </c>
      <c r="F29">
        <v>1524087</v>
      </c>
      <c r="G29">
        <v>0.04</v>
      </c>
      <c r="H29" t="s">
        <v>190</v>
      </c>
      <c r="I29" s="67">
        <v>42958</v>
      </c>
      <c r="J29" t="s">
        <v>202</v>
      </c>
      <c r="K29" t="s">
        <v>213</v>
      </c>
      <c r="L29" t="s">
        <v>193</v>
      </c>
      <c r="M29" t="s">
        <v>195</v>
      </c>
      <c r="N29" t="s">
        <v>195</v>
      </c>
      <c r="O29" t="s">
        <v>298</v>
      </c>
      <c r="P29" t="s">
        <v>715</v>
      </c>
      <c r="R29" t="s">
        <v>188</v>
      </c>
      <c r="S29" t="s">
        <v>716</v>
      </c>
      <c r="T29" t="s">
        <v>201</v>
      </c>
      <c r="U29" t="s">
        <v>202</v>
      </c>
      <c r="V29" s="67">
        <v>43922</v>
      </c>
      <c r="W29" t="s">
        <v>203</v>
      </c>
      <c r="X29" t="s">
        <v>204</v>
      </c>
      <c r="Y29">
        <v>2</v>
      </c>
      <c r="Z29">
        <v>2</v>
      </c>
      <c r="AA29">
        <v>0</v>
      </c>
      <c r="AB29">
        <v>0</v>
      </c>
      <c r="AC29">
        <v>0</v>
      </c>
      <c r="AD29">
        <v>0</v>
      </c>
      <c r="AE29">
        <v>0</v>
      </c>
      <c r="AF29">
        <v>2</v>
      </c>
      <c r="AG29">
        <v>0</v>
      </c>
      <c r="AH29">
        <v>2</v>
      </c>
      <c r="AI29">
        <v>0</v>
      </c>
      <c r="AJ29" t="s">
        <v>188</v>
      </c>
      <c r="AK29" t="s">
        <v>217</v>
      </c>
      <c r="AL29" t="s">
        <v>647</v>
      </c>
    </row>
    <row r="30" spans="1:38" x14ac:dyDescent="0.35">
      <c r="A30">
        <v>447869</v>
      </c>
      <c r="B30">
        <v>128697</v>
      </c>
      <c r="C30" t="s">
        <v>188</v>
      </c>
      <c r="D30">
        <v>69749</v>
      </c>
      <c r="E30" t="s">
        <v>717</v>
      </c>
      <c r="F30">
        <v>1529688</v>
      </c>
      <c r="G30">
        <v>2.7</v>
      </c>
      <c r="H30" t="s">
        <v>190</v>
      </c>
      <c r="I30" s="67">
        <v>42993</v>
      </c>
      <c r="J30" t="s">
        <v>202</v>
      </c>
      <c r="K30" t="s">
        <v>213</v>
      </c>
      <c r="L30" t="s">
        <v>193</v>
      </c>
      <c r="M30" t="s">
        <v>556</v>
      </c>
      <c r="N30" t="s">
        <v>556</v>
      </c>
      <c r="O30" t="s">
        <v>224</v>
      </c>
      <c r="P30" t="s">
        <v>718</v>
      </c>
      <c r="R30" t="s">
        <v>188</v>
      </c>
      <c r="S30" t="s">
        <v>719</v>
      </c>
      <c r="T30" t="s">
        <v>201</v>
      </c>
      <c r="U30" t="s">
        <v>202</v>
      </c>
      <c r="V30" s="67">
        <v>44562</v>
      </c>
      <c r="W30" t="s">
        <v>559</v>
      </c>
      <c r="X30" t="s">
        <v>211</v>
      </c>
      <c r="Y30">
        <v>1</v>
      </c>
      <c r="Z30">
        <v>1</v>
      </c>
      <c r="AA30">
        <v>0</v>
      </c>
      <c r="AB30">
        <v>0</v>
      </c>
      <c r="AC30">
        <v>0</v>
      </c>
      <c r="AD30">
        <v>0</v>
      </c>
      <c r="AE30">
        <v>0</v>
      </c>
      <c r="AF30">
        <v>1</v>
      </c>
      <c r="AG30">
        <v>0</v>
      </c>
      <c r="AH30">
        <v>1</v>
      </c>
      <c r="AI30">
        <v>0</v>
      </c>
      <c r="AJ30" t="s">
        <v>188</v>
      </c>
      <c r="AK30" t="s">
        <v>217</v>
      </c>
      <c r="AL30" t="s">
        <v>647</v>
      </c>
    </row>
    <row r="31" spans="1:38" x14ac:dyDescent="0.35">
      <c r="A31">
        <v>446987</v>
      </c>
      <c r="B31">
        <v>129059</v>
      </c>
      <c r="C31" t="s">
        <v>188</v>
      </c>
      <c r="D31">
        <v>70613</v>
      </c>
      <c r="E31" t="s">
        <v>720</v>
      </c>
      <c r="F31">
        <v>1713439</v>
      </c>
      <c r="G31">
        <v>0.21</v>
      </c>
      <c r="H31" t="s">
        <v>190</v>
      </c>
      <c r="I31" s="67">
        <v>43116</v>
      </c>
      <c r="J31" t="s">
        <v>202</v>
      </c>
      <c r="K31" t="s">
        <v>213</v>
      </c>
      <c r="L31" t="s">
        <v>193</v>
      </c>
      <c r="M31" t="s">
        <v>195</v>
      </c>
      <c r="N31" t="s">
        <v>195</v>
      </c>
      <c r="O31" t="s">
        <v>196</v>
      </c>
      <c r="P31" t="s">
        <v>721</v>
      </c>
      <c r="R31" t="s">
        <v>188</v>
      </c>
      <c r="S31" t="s">
        <v>722</v>
      </c>
      <c r="T31" t="s">
        <v>201</v>
      </c>
      <c r="U31" t="s">
        <v>202</v>
      </c>
      <c r="V31" s="67">
        <v>43922</v>
      </c>
      <c r="W31" t="s">
        <v>203</v>
      </c>
      <c r="X31" t="s">
        <v>554</v>
      </c>
      <c r="Y31">
        <v>0</v>
      </c>
      <c r="Z31">
        <v>0</v>
      </c>
      <c r="AA31">
        <v>0</v>
      </c>
      <c r="AB31">
        <v>0</v>
      </c>
      <c r="AC31">
        <v>1</v>
      </c>
      <c r="AD31">
        <v>1</v>
      </c>
      <c r="AE31">
        <v>1</v>
      </c>
      <c r="AF31">
        <v>0</v>
      </c>
      <c r="AG31">
        <v>0</v>
      </c>
      <c r="AH31">
        <v>0</v>
      </c>
      <c r="AI31">
        <v>0</v>
      </c>
      <c r="AJ31" t="s">
        <v>188</v>
      </c>
      <c r="AK31" t="s">
        <v>217</v>
      </c>
      <c r="AL31" t="s">
        <v>647</v>
      </c>
    </row>
    <row r="32" spans="1:38" x14ac:dyDescent="0.35">
      <c r="A32">
        <v>446987</v>
      </c>
      <c r="B32">
        <v>129059</v>
      </c>
      <c r="C32" t="s">
        <v>188</v>
      </c>
      <c r="D32">
        <v>70613</v>
      </c>
      <c r="E32" t="s">
        <v>720</v>
      </c>
      <c r="F32">
        <v>1713439</v>
      </c>
      <c r="G32">
        <v>0.21</v>
      </c>
      <c r="H32" t="s">
        <v>190</v>
      </c>
      <c r="I32" s="67">
        <v>43116</v>
      </c>
      <c r="J32" t="s">
        <v>202</v>
      </c>
      <c r="K32" t="s">
        <v>213</v>
      </c>
      <c r="L32" t="s">
        <v>193</v>
      </c>
      <c r="M32" t="s">
        <v>195</v>
      </c>
      <c r="N32" t="s">
        <v>195</v>
      </c>
      <c r="O32" t="s">
        <v>224</v>
      </c>
      <c r="P32" t="s">
        <v>721</v>
      </c>
      <c r="R32" t="s">
        <v>188</v>
      </c>
      <c r="S32" t="s">
        <v>722</v>
      </c>
      <c r="T32" t="s">
        <v>201</v>
      </c>
      <c r="U32" t="s">
        <v>191</v>
      </c>
      <c r="V32" s="67">
        <v>43922</v>
      </c>
      <c r="W32" t="s">
        <v>203</v>
      </c>
      <c r="X32" t="s">
        <v>204</v>
      </c>
      <c r="Y32">
        <v>1</v>
      </c>
      <c r="Z32">
        <v>1</v>
      </c>
      <c r="AA32">
        <v>0</v>
      </c>
      <c r="AB32">
        <v>0</v>
      </c>
      <c r="AC32">
        <v>0</v>
      </c>
      <c r="AD32">
        <v>0</v>
      </c>
      <c r="AE32">
        <v>0</v>
      </c>
      <c r="AF32">
        <v>1</v>
      </c>
      <c r="AG32">
        <v>0</v>
      </c>
      <c r="AH32">
        <v>1</v>
      </c>
      <c r="AI32">
        <v>0</v>
      </c>
      <c r="AJ32" t="s">
        <v>188</v>
      </c>
      <c r="AK32" t="s">
        <v>217</v>
      </c>
      <c r="AL32" t="s">
        <v>647</v>
      </c>
    </row>
    <row r="33" spans="1:38" x14ac:dyDescent="0.35">
      <c r="A33">
        <v>446987</v>
      </c>
      <c r="B33">
        <v>129059</v>
      </c>
      <c r="C33" t="s">
        <v>188</v>
      </c>
      <c r="D33">
        <v>70613</v>
      </c>
      <c r="E33" t="s">
        <v>720</v>
      </c>
      <c r="F33">
        <v>1713439</v>
      </c>
      <c r="G33">
        <v>0.21</v>
      </c>
      <c r="H33" t="s">
        <v>190</v>
      </c>
      <c r="I33" s="67">
        <v>43116</v>
      </c>
      <c r="J33" t="s">
        <v>202</v>
      </c>
      <c r="K33" t="s">
        <v>213</v>
      </c>
      <c r="L33" t="s">
        <v>193</v>
      </c>
      <c r="M33" t="s">
        <v>195</v>
      </c>
      <c r="N33" t="s">
        <v>195</v>
      </c>
      <c r="O33" t="s">
        <v>224</v>
      </c>
      <c r="P33" t="s">
        <v>721</v>
      </c>
      <c r="R33" t="s">
        <v>188</v>
      </c>
      <c r="S33" t="s">
        <v>722</v>
      </c>
      <c r="T33" t="s">
        <v>201</v>
      </c>
      <c r="U33" t="s">
        <v>191</v>
      </c>
      <c r="V33" s="67">
        <v>43922</v>
      </c>
      <c r="W33" t="s">
        <v>203</v>
      </c>
      <c r="X33" t="s">
        <v>206</v>
      </c>
      <c r="Y33">
        <v>1</v>
      </c>
      <c r="Z33">
        <v>1</v>
      </c>
      <c r="AA33">
        <v>0</v>
      </c>
      <c r="AB33">
        <v>0</v>
      </c>
      <c r="AC33">
        <v>0</v>
      </c>
      <c r="AD33">
        <v>0</v>
      </c>
      <c r="AE33">
        <v>0</v>
      </c>
      <c r="AF33">
        <v>1</v>
      </c>
      <c r="AG33">
        <v>0</v>
      </c>
      <c r="AH33">
        <v>1</v>
      </c>
      <c r="AI33">
        <v>0</v>
      </c>
      <c r="AJ33" t="s">
        <v>188</v>
      </c>
      <c r="AK33" t="s">
        <v>217</v>
      </c>
      <c r="AL33" t="s">
        <v>647</v>
      </c>
    </row>
    <row r="34" spans="1:38" x14ac:dyDescent="0.35">
      <c r="A34">
        <v>446987</v>
      </c>
      <c r="B34">
        <v>129059</v>
      </c>
      <c r="C34" t="s">
        <v>188</v>
      </c>
      <c r="D34">
        <v>70613</v>
      </c>
      <c r="E34" t="s">
        <v>720</v>
      </c>
      <c r="F34">
        <v>1713439</v>
      </c>
      <c r="G34">
        <v>0.21</v>
      </c>
      <c r="H34" t="s">
        <v>190</v>
      </c>
      <c r="I34" s="67">
        <v>43116</v>
      </c>
      <c r="J34" t="s">
        <v>202</v>
      </c>
      <c r="K34" t="s">
        <v>213</v>
      </c>
      <c r="L34" t="s">
        <v>193</v>
      </c>
      <c r="M34" t="s">
        <v>195</v>
      </c>
      <c r="N34" t="s">
        <v>195</v>
      </c>
      <c r="O34" t="s">
        <v>196</v>
      </c>
      <c r="P34" t="s">
        <v>721</v>
      </c>
      <c r="R34" t="s">
        <v>188</v>
      </c>
      <c r="S34" t="s">
        <v>722</v>
      </c>
      <c r="T34" t="s">
        <v>201</v>
      </c>
      <c r="U34" t="s">
        <v>202</v>
      </c>
      <c r="V34" s="67">
        <v>43922</v>
      </c>
      <c r="W34" t="s">
        <v>554</v>
      </c>
      <c r="X34" t="s">
        <v>211</v>
      </c>
      <c r="Y34">
        <v>1</v>
      </c>
      <c r="Z34">
        <v>1</v>
      </c>
      <c r="AA34">
        <v>0</v>
      </c>
      <c r="AB34">
        <v>0</v>
      </c>
      <c r="AC34">
        <v>0</v>
      </c>
      <c r="AD34">
        <v>0</v>
      </c>
      <c r="AE34">
        <v>0</v>
      </c>
      <c r="AF34">
        <v>1</v>
      </c>
      <c r="AG34">
        <v>0</v>
      </c>
      <c r="AH34">
        <v>1</v>
      </c>
      <c r="AI34">
        <v>0</v>
      </c>
      <c r="AJ34" t="s">
        <v>188</v>
      </c>
      <c r="AK34" t="s">
        <v>217</v>
      </c>
      <c r="AL34" t="s">
        <v>647</v>
      </c>
    </row>
    <row r="35" spans="1:38" x14ac:dyDescent="0.35">
      <c r="A35">
        <v>447293</v>
      </c>
      <c r="B35">
        <v>128127</v>
      </c>
      <c r="C35" t="s">
        <v>188</v>
      </c>
      <c r="D35">
        <v>72634</v>
      </c>
      <c r="E35" t="s">
        <v>728</v>
      </c>
      <c r="F35">
        <v>2475946</v>
      </c>
      <c r="G35">
        <v>0.3</v>
      </c>
      <c r="H35" t="s">
        <v>190</v>
      </c>
      <c r="I35" s="67">
        <v>43535</v>
      </c>
      <c r="J35" t="s">
        <v>191</v>
      </c>
      <c r="K35" t="s">
        <v>213</v>
      </c>
      <c r="L35" t="s">
        <v>193</v>
      </c>
      <c r="M35" t="s">
        <v>531</v>
      </c>
      <c r="N35" t="s">
        <v>195</v>
      </c>
      <c r="O35" t="s">
        <v>224</v>
      </c>
      <c r="P35" t="s">
        <v>729</v>
      </c>
      <c r="R35" t="s">
        <v>188</v>
      </c>
      <c r="S35" t="s">
        <v>730</v>
      </c>
      <c r="T35" t="s">
        <v>201</v>
      </c>
      <c r="U35" t="s">
        <v>202</v>
      </c>
      <c r="V35" s="67">
        <v>44562</v>
      </c>
      <c r="W35" t="s">
        <v>203</v>
      </c>
      <c r="X35" t="s">
        <v>211</v>
      </c>
      <c r="Y35">
        <v>1</v>
      </c>
      <c r="Z35">
        <v>1</v>
      </c>
      <c r="AA35">
        <v>1</v>
      </c>
      <c r="AB35">
        <v>0</v>
      </c>
      <c r="AC35">
        <v>0</v>
      </c>
      <c r="AD35">
        <v>0</v>
      </c>
      <c r="AE35">
        <v>0</v>
      </c>
      <c r="AF35">
        <v>1</v>
      </c>
      <c r="AG35">
        <v>0</v>
      </c>
      <c r="AH35">
        <v>1</v>
      </c>
      <c r="AI35">
        <v>1</v>
      </c>
      <c r="AJ35" t="s">
        <v>188</v>
      </c>
      <c r="AK35" t="s">
        <v>217</v>
      </c>
      <c r="AL35" t="s">
        <v>647</v>
      </c>
    </row>
    <row r="36" spans="1:38" x14ac:dyDescent="0.35">
      <c r="A36">
        <v>447293</v>
      </c>
      <c r="B36">
        <v>128127</v>
      </c>
      <c r="C36" t="s">
        <v>188</v>
      </c>
      <c r="D36">
        <v>72634</v>
      </c>
      <c r="E36" t="s">
        <v>728</v>
      </c>
      <c r="F36">
        <v>2475946</v>
      </c>
      <c r="G36">
        <v>0.3</v>
      </c>
      <c r="H36" t="s">
        <v>190</v>
      </c>
      <c r="I36" s="67">
        <v>43535</v>
      </c>
      <c r="J36" t="s">
        <v>191</v>
      </c>
      <c r="K36" t="s">
        <v>213</v>
      </c>
      <c r="L36" t="s">
        <v>193</v>
      </c>
      <c r="M36" t="s">
        <v>531</v>
      </c>
      <c r="N36" t="s">
        <v>195</v>
      </c>
      <c r="O36" t="s">
        <v>224</v>
      </c>
      <c r="P36" t="s">
        <v>729</v>
      </c>
      <c r="R36" t="s">
        <v>188</v>
      </c>
      <c r="S36" t="s">
        <v>730</v>
      </c>
      <c r="T36" t="s">
        <v>201</v>
      </c>
      <c r="U36" t="s">
        <v>202</v>
      </c>
      <c r="V36" s="67">
        <v>44562</v>
      </c>
      <c r="W36" t="s">
        <v>203</v>
      </c>
      <c r="X36" t="s">
        <v>206</v>
      </c>
      <c r="Y36">
        <v>2</v>
      </c>
      <c r="Z36">
        <v>2</v>
      </c>
      <c r="AA36">
        <v>2</v>
      </c>
      <c r="AB36">
        <v>0</v>
      </c>
      <c r="AC36">
        <v>0</v>
      </c>
      <c r="AD36">
        <v>0</v>
      </c>
      <c r="AE36">
        <v>0</v>
      </c>
      <c r="AF36">
        <v>2</v>
      </c>
      <c r="AG36">
        <v>0</v>
      </c>
      <c r="AH36">
        <v>2</v>
      </c>
      <c r="AI36">
        <v>2</v>
      </c>
      <c r="AJ36" t="s">
        <v>188</v>
      </c>
      <c r="AK36" t="s">
        <v>217</v>
      </c>
      <c r="AL36" t="s">
        <v>647</v>
      </c>
    </row>
    <row r="37" spans="1:38" x14ac:dyDescent="0.35">
      <c r="A37">
        <v>447293</v>
      </c>
      <c r="B37">
        <v>128127</v>
      </c>
      <c r="C37" t="s">
        <v>188</v>
      </c>
      <c r="D37">
        <v>72634</v>
      </c>
      <c r="E37" t="s">
        <v>728</v>
      </c>
      <c r="F37">
        <v>2475946</v>
      </c>
      <c r="G37">
        <v>0.3</v>
      </c>
      <c r="H37" t="s">
        <v>190</v>
      </c>
      <c r="I37" s="67">
        <v>43535</v>
      </c>
      <c r="J37" t="s">
        <v>191</v>
      </c>
      <c r="K37" t="s">
        <v>213</v>
      </c>
      <c r="L37" t="s">
        <v>193</v>
      </c>
      <c r="M37" t="s">
        <v>531</v>
      </c>
      <c r="N37" t="s">
        <v>195</v>
      </c>
      <c r="O37" t="s">
        <v>224</v>
      </c>
      <c r="P37" t="s">
        <v>729</v>
      </c>
      <c r="R37" t="s">
        <v>188</v>
      </c>
      <c r="S37" t="s">
        <v>730</v>
      </c>
      <c r="T37" t="s">
        <v>201</v>
      </c>
      <c r="U37" t="s">
        <v>202</v>
      </c>
      <c r="V37" s="67">
        <v>44562</v>
      </c>
      <c r="W37" t="s">
        <v>203</v>
      </c>
      <c r="X37" t="s">
        <v>204</v>
      </c>
      <c r="Y37">
        <v>2</v>
      </c>
      <c r="Z37">
        <v>2</v>
      </c>
      <c r="AA37">
        <v>2</v>
      </c>
      <c r="AB37">
        <v>0</v>
      </c>
      <c r="AC37">
        <v>0</v>
      </c>
      <c r="AD37">
        <v>0</v>
      </c>
      <c r="AE37">
        <v>0</v>
      </c>
      <c r="AF37">
        <v>2</v>
      </c>
      <c r="AG37">
        <v>0</v>
      </c>
      <c r="AH37">
        <v>2</v>
      </c>
      <c r="AI37">
        <v>2</v>
      </c>
      <c r="AJ37" t="s">
        <v>188</v>
      </c>
      <c r="AK37" t="s">
        <v>217</v>
      </c>
      <c r="AL37" t="s">
        <v>647</v>
      </c>
    </row>
    <row r="38" spans="1:38" x14ac:dyDescent="0.35">
      <c r="A38">
        <v>447293</v>
      </c>
      <c r="B38">
        <v>128127</v>
      </c>
      <c r="C38" t="s">
        <v>188</v>
      </c>
      <c r="D38">
        <v>72634</v>
      </c>
      <c r="E38" t="s">
        <v>728</v>
      </c>
      <c r="F38">
        <v>2475946</v>
      </c>
      <c r="G38">
        <v>0.3</v>
      </c>
      <c r="H38" t="s">
        <v>190</v>
      </c>
      <c r="I38" s="67">
        <v>43535</v>
      </c>
      <c r="J38" t="s">
        <v>191</v>
      </c>
      <c r="K38" t="s">
        <v>213</v>
      </c>
      <c r="L38" t="s">
        <v>193</v>
      </c>
      <c r="M38" t="s">
        <v>531</v>
      </c>
      <c r="N38" t="s">
        <v>195</v>
      </c>
      <c r="O38" t="s">
        <v>224</v>
      </c>
      <c r="P38" t="s">
        <v>729</v>
      </c>
      <c r="R38" t="s">
        <v>188</v>
      </c>
      <c r="S38" t="s">
        <v>730</v>
      </c>
      <c r="T38" t="s">
        <v>201</v>
      </c>
      <c r="U38" t="s">
        <v>202</v>
      </c>
      <c r="V38" s="67">
        <v>44562</v>
      </c>
      <c r="W38" t="s">
        <v>207</v>
      </c>
      <c r="X38" t="s">
        <v>204</v>
      </c>
      <c r="Y38">
        <v>4</v>
      </c>
      <c r="Z38">
        <v>4</v>
      </c>
      <c r="AA38">
        <v>4</v>
      </c>
      <c r="AB38">
        <v>0</v>
      </c>
      <c r="AC38">
        <v>0</v>
      </c>
      <c r="AD38">
        <v>0</v>
      </c>
      <c r="AE38">
        <v>0</v>
      </c>
      <c r="AF38">
        <v>4</v>
      </c>
      <c r="AG38">
        <v>0</v>
      </c>
      <c r="AH38">
        <v>4</v>
      </c>
      <c r="AI38">
        <v>4</v>
      </c>
      <c r="AJ38" t="s">
        <v>188</v>
      </c>
      <c r="AK38" t="s">
        <v>217</v>
      </c>
      <c r="AL38" t="s">
        <v>647</v>
      </c>
    </row>
    <row r="39" spans="1:38" x14ac:dyDescent="0.35">
      <c r="A39">
        <v>464979</v>
      </c>
      <c r="B39">
        <v>111596</v>
      </c>
      <c r="C39" t="s">
        <v>188</v>
      </c>
      <c r="D39">
        <v>75008</v>
      </c>
      <c r="E39" t="s">
        <v>731</v>
      </c>
      <c r="F39">
        <v>2523949</v>
      </c>
      <c r="G39">
        <v>0.14000000000000001</v>
      </c>
      <c r="H39" t="s">
        <v>190</v>
      </c>
      <c r="I39" s="67">
        <v>43565</v>
      </c>
      <c r="J39" t="s">
        <v>202</v>
      </c>
      <c r="K39" t="s">
        <v>213</v>
      </c>
      <c r="L39" t="s">
        <v>193</v>
      </c>
      <c r="M39" t="s">
        <v>195</v>
      </c>
      <c r="N39" t="s">
        <v>195</v>
      </c>
      <c r="O39" t="s">
        <v>196</v>
      </c>
      <c r="P39" t="s">
        <v>732</v>
      </c>
      <c r="R39" t="s">
        <v>226</v>
      </c>
      <c r="S39" t="s">
        <v>733</v>
      </c>
      <c r="T39" t="s">
        <v>201</v>
      </c>
      <c r="U39" t="s">
        <v>202</v>
      </c>
      <c r="V39" s="67">
        <v>44033</v>
      </c>
      <c r="W39" t="s">
        <v>203</v>
      </c>
      <c r="X39" t="s">
        <v>206</v>
      </c>
      <c r="Y39">
        <v>0</v>
      </c>
      <c r="Z39">
        <v>0</v>
      </c>
      <c r="AA39">
        <v>0</v>
      </c>
      <c r="AB39">
        <v>0</v>
      </c>
      <c r="AC39">
        <v>1</v>
      </c>
      <c r="AD39">
        <v>1</v>
      </c>
      <c r="AE39">
        <v>1</v>
      </c>
      <c r="AF39">
        <v>0</v>
      </c>
      <c r="AG39">
        <v>0</v>
      </c>
      <c r="AH39">
        <v>0</v>
      </c>
      <c r="AI39">
        <v>0</v>
      </c>
      <c r="AJ39" t="s">
        <v>658</v>
      </c>
      <c r="AK39" t="s">
        <v>241</v>
      </c>
      <c r="AL39" t="s">
        <v>647</v>
      </c>
    </row>
    <row r="40" spans="1:38" x14ac:dyDescent="0.35">
      <c r="A40">
        <v>464979</v>
      </c>
      <c r="B40">
        <v>111596</v>
      </c>
      <c r="C40" t="s">
        <v>188</v>
      </c>
      <c r="D40">
        <v>75008</v>
      </c>
      <c r="E40" t="s">
        <v>731</v>
      </c>
      <c r="F40">
        <v>2523949</v>
      </c>
      <c r="G40">
        <v>0.14000000000000001</v>
      </c>
      <c r="H40" t="s">
        <v>190</v>
      </c>
      <c r="I40" s="67">
        <v>43565</v>
      </c>
      <c r="J40" t="s">
        <v>202</v>
      </c>
      <c r="K40" t="s">
        <v>213</v>
      </c>
      <c r="L40" t="s">
        <v>193</v>
      </c>
      <c r="M40" t="s">
        <v>195</v>
      </c>
      <c r="N40" t="s">
        <v>195</v>
      </c>
      <c r="O40" t="s">
        <v>196</v>
      </c>
      <c r="P40" t="s">
        <v>732</v>
      </c>
      <c r="R40" t="s">
        <v>226</v>
      </c>
      <c r="S40" t="s">
        <v>733</v>
      </c>
      <c r="T40" t="s">
        <v>201</v>
      </c>
      <c r="U40" t="s">
        <v>202</v>
      </c>
      <c r="V40" s="67">
        <v>44033</v>
      </c>
      <c r="W40" t="s">
        <v>203</v>
      </c>
      <c r="X40" t="s">
        <v>211</v>
      </c>
      <c r="Y40">
        <v>1</v>
      </c>
      <c r="Z40">
        <v>1</v>
      </c>
      <c r="AA40">
        <v>1</v>
      </c>
      <c r="AB40">
        <v>0</v>
      </c>
      <c r="AC40">
        <v>0</v>
      </c>
      <c r="AD40">
        <v>0</v>
      </c>
      <c r="AE40">
        <v>0</v>
      </c>
      <c r="AF40">
        <v>1</v>
      </c>
      <c r="AG40">
        <v>0</v>
      </c>
      <c r="AH40">
        <v>1</v>
      </c>
      <c r="AI40">
        <v>1</v>
      </c>
      <c r="AJ40" t="s">
        <v>658</v>
      </c>
      <c r="AK40" t="s">
        <v>241</v>
      </c>
      <c r="AL40" t="s">
        <v>647</v>
      </c>
    </row>
    <row r="41" spans="1:38" x14ac:dyDescent="0.35">
      <c r="A41">
        <v>454540</v>
      </c>
      <c r="B41">
        <v>108136</v>
      </c>
      <c r="C41" t="s">
        <v>188</v>
      </c>
      <c r="D41">
        <v>75039</v>
      </c>
      <c r="E41" t="s">
        <v>734</v>
      </c>
      <c r="F41">
        <v>2533149</v>
      </c>
      <c r="G41">
        <v>0.32</v>
      </c>
      <c r="H41" t="s">
        <v>190</v>
      </c>
      <c r="I41" s="67">
        <v>43613</v>
      </c>
      <c r="J41" t="s">
        <v>202</v>
      </c>
      <c r="K41" t="s">
        <v>213</v>
      </c>
      <c r="L41" t="s">
        <v>193</v>
      </c>
      <c r="M41" t="s">
        <v>195</v>
      </c>
      <c r="N41" t="s">
        <v>195</v>
      </c>
      <c r="O41" t="s">
        <v>196</v>
      </c>
      <c r="P41" t="s">
        <v>735</v>
      </c>
      <c r="Q41" t="s">
        <v>736</v>
      </c>
      <c r="R41" t="s">
        <v>252</v>
      </c>
      <c r="S41" t="s">
        <v>737</v>
      </c>
      <c r="T41" t="s">
        <v>201</v>
      </c>
      <c r="U41" t="s">
        <v>202</v>
      </c>
      <c r="V41" s="67">
        <v>44805</v>
      </c>
      <c r="W41" t="s">
        <v>207</v>
      </c>
      <c r="X41" t="s">
        <v>231</v>
      </c>
      <c r="Y41">
        <v>0</v>
      </c>
      <c r="Z41">
        <v>0</v>
      </c>
      <c r="AA41">
        <v>0</v>
      </c>
      <c r="AB41">
        <v>0</v>
      </c>
      <c r="AC41">
        <v>1</v>
      </c>
      <c r="AD41">
        <v>1</v>
      </c>
      <c r="AE41">
        <v>1</v>
      </c>
      <c r="AF41">
        <v>0</v>
      </c>
      <c r="AG41">
        <v>0</v>
      </c>
      <c r="AH41">
        <v>0</v>
      </c>
      <c r="AI41">
        <v>0</v>
      </c>
      <c r="AJ41" t="s">
        <v>658</v>
      </c>
      <c r="AK41" t="s">
        <v>241</v>
      </c>
      <c r="AL41" t="s">
        <v>647</v>
      </c>
    </row>
    <row r="42" spans="1:38" x14ac:dyDescent="0.35">
      <c r="A42">
        <v>454540</v>
      </c>
      <c r="B42">
        <v>108136</v>
      </c>
      <c r="C42" t="s">
        <v>188</v>
      </c>
      <c r="D42">
        <v>75039</v>
      </c>
      <c r="E42" t="s">
        <v>734</v>
      </c>
      <c r="F42">
        <v>2533149</v>
      </c>
      <c r="G42">
        <v>0.32</v>
      </c>
      <c r="H42" t="s">
        <v>190</v>
      </c>
      <c r="I42" s="67">
        <v>43613</v>
      </c>
      <c r="J42" t="s">
        <v>202</v>
      </c>
      <c r="K42" t="s">
        <v>213</v>
      </c>
      <c r="L42" t="s">
        <v>193</v>
      </c>
      <c r="M42" t="s">
        <v>195</v>
      </c>
      <c r="N42" t="s">
        <v>195</v>
      </c>
      <c r="O42" t="s">
        <v>196</v>
      </c>
      <c r="P42" t="s">
        <v>735</v>
      </c>
      <c r="Q42" t="s">
        <v>736</v>
      </c>
      <c r="R42" t="s">
        <v>252</v>
      </c>
      <c r="S42" t="s">
        <v>737</v>
      </c>
      <c r="T42" t="s">
        <v>201</v>
      </c>
      <c r="U42" t="s">
        <v>202</v>
      </c>
      <c r="V42" s="67">
        <v>44805</v>
      </c>
      <c r="W42" t="s">
        <v>207</v>
      </c>
      <c r="X42" t="s">
        <v>204</v>
      </c>
      <c r="Y42">
        <v>0</v>
      </c>
      <c r="Z42">
        <v>0</v>
      </c>
      <c r="AA42">
        <v>0</v>
      </c>
      <c r="AB42">
        <v>0</v>
      </c>
      <c r="AC42">
        <v>1</v>
      </c>
      <c r="AD42">
        <v>1</v>
      </c>
      <c r="AE42">
        <v>1</v>
      </c>
      <c r="AF42">
        <v>0</v>
      </c>
      <c r="AG42">
        <v>0</v>
      </c>
      <c r="AH42">
        <v>0</v>
      </c>
      <c r="AI42">
        <v>0</v>
      </c>
      <c r="AJ42" t="s">
        <v>658</v>
      </c>
      <c r="AK42" t="s">
        <v>241</v>
      </c>
      <c r="AL42" t="s">
        <v>647</v>
      </c>
    </row>
    <row r="43" spans="1:38" x14ac:dyDescent="0.35">
      <c r="A43">
        <v>454540</v>
      </c>
      <c r="B43">
        <v>108136</v>
      </c>
      <c r="C43" t="s">
        <v>188</v>
      </c>
      <c r="D43">
        <v>75039</v>
      </c>
      <c r="E43" t="s">
        <v>734</v>
      </c>
      <c r="F43">
        <v>2533149</v>
      </c>
      <c r="G43">
        <v>0.32</v>
      </c>
      <c r="H43" t="s">
        <v>190</v>
      </c>
      <c r="I43" s="67">
        <v>43613</v>
      </c>
      <c r="J43" t="s">
        <v>202</v>
      </c>
      <c r="K43" t="s">
        <v>213</v>
      </c>
      <c r="L43" t="s">
        <v>193</v>
      </c>
      <c r="M43" t="s">
        <v>195</v>
      </c>
      <c r="N43" t="s">
        <v>195</v>
      </c>
      <c r="O43" t="s">
        <v>196</v>
      </c>
      <c r="P43" t="s">
        <v>735</v>
      </c>
      <c r="Q43" t="s">
        <v>736</v>
      </c>
      <c r="R43" t="s">
        <v>252</v>
      </c>
      <c r="S43" t="s">
        <v>737</v>
      </c>
      <c r="T43" t="s">
        <v>201</v>
      </c>
      <c r="U43" t="s">
        <v>202</v>
      </c>
      <c r="V43" s="67">
        <v>44805</v>
      </c>
      <c r="W43" t="s">
        <v>203</v>
      </c>
      <c r="X43" t="s">
        <v>204</v>
      </c>
      <c r="Y43">
        <v>2</v>
      </c>
      <c r="Z43">
        <v>2</v>
      </c>
      <c r="AA43">
        <v>2</v>
      </c>
      <c r="AB43">
        <v>1</v>
      </c>
      <c r="AC43">
        <v>0</v>
      </c>
      <c r="AD43">
        <v>0</v>
      </c>
      <c r="AE43">
        <v>0</v>
      </c>
      <c r="AF43">
        <v>1</v>
      </c>
      <c r="AG43">
        <v>0</v>
      </c>
      <c r="AH43">
        <v>1</v>
      </c>
      <c r="AI43">
        <v>1</v>
      </c>
      <c r="AJ43" t="s">
        <v>658</v>
      </c>
      <c r="AK43" t="s">
        <v>241</v>
      </c>
      <c r="AL43" t="s">
        <v>647</v>
      </c>
    </row>
    <row r="44" spans="1:38" x14ac:dyDescent="0.35">
      <c r="A44">
        <v>456063</v>
      </c>
      <c r="B44">
        <v>115246</v>
      </c>
      <c r="C44" t="s">
        <v>188</v>
      </c>
      <c r="D44">
        <v>77648</v>
      </c>
      <c r="E44" t="s">
        <v>741</v>
      </c>
      <c r="F44">
        <v>2827827</v>
      </c>
      <c r="G44">
        <v>0.03</v>
      </c>
      <c r="H44" t="s">
        <v>190</v>
      </c>
      <c r="I44" s="67">
        <v>43895</v>
      </c>
      <c r="J44" t="s">
        <v>202</v>
      </c>
      <c r="K44" t="s">
        <v>213</v>
      </c>
      <c r="L44" t="s">
        <v>193</v>
      </c>
      <c r="M44" t="s">
        <v>195</v>
      </c>
      <c r="N44" t="s">
        <v>195</v>
      </c>
      <c r="O44" t="s">
        <v>224</v>
      </c>
      <c r="P44" t="s">
        <v>742</v>
      </c>
      <c r="R44" t="s">
        <v>325</v>
      </c>
      <c r="S44" t="s">
        <v>743</v>
      </c>
      <c r="T44" t="s">
        <v>201</v>
      </c>
      <c r="U44" t="s">
        <v>191</v>
      </c>
      <c r="V44" s="67">
        <v>44287</v>
      </c>
      <c r="W44" t="s">
        <v>203</v>
      </c>
      <c r="X44" t="s">
        <v>206</v>
      </c>
      <c r="Y44">
        <v>1</v>
      </c>
      <c r="Z44">
        <v>1</v>
      </c>
      <c r="AA44">
        <v>1</v>
      </c>
      <c r="AB44">
        <v>0</v>
      </c>
      <c r="AC44">
        <v>0</v>
      </c>
      <c r="AD44">
        <v>0</v>
      </c>
      <c r="AE44">
        <v>0</v>
      </c>
      <c r="AF44">
        <v>1</v>
      </c>
      <c r="AG44">
        <v>0</v>
      </c>
      <c r="AH44">
        <v>1</v>
      </c>
      <c r="AI44">
        <v>1</v>
      </c>
      <c r="AJ44" t="s">
        <v>325</v>
      </c>
      <c r="AK44" t="s">
        <v>205</v>
      </c>
      <c r="AL44" t="s">
        <v>647</v>
      </c>
    </row>
    <row r="45" spans="1:38" x14ac:dyDescent="0.35">
      <c r="A45">
        <v>451399</v>
      </c>
      <c r="B45">
        <v>118155</v>
      </c>
      <c r="C45" t="s">
        <v>188</v>
      </c>
      <c r="D45">
        <v>72849</v>
      </c>
      <c r="E45" t="s">
        <v>747</v>
      </c>
      <c r="F45">
        <v>2830656</v>
      </c>
      <c r="G45">
        <v>1.02</v>
      </c>
      <c r="H45" t="s">
        <v>190</v>
      </c>
      <c r="I45" s="67">
        <v>43886</v>
      </c>
      <c r="J45" t="s">
        <v>191</v>
      </c>
      <c r="K45" t="s">
        <v>213</v>
      </c>
      <c r="L45" t="s">
        <v>193</v>
      </c>
      <c r="M45" t="s">
        <v>195</v>
      </c>
      <c r="N45" t="s">
        <v>195</v>
      </c>
      <c r="O45" t="s">
        <v>224</v>
      </c>
      <c r="P45" t="s">
        <v>748</v>
      </c>
      <c r="R45" t="s">
        <v>318</v>
      </c>
      <c r="S45" t="s">
        <v>749</v>
      </c>
      <c r="T45" t="s">
        <v>201</v>
      </c>
      <c r="U45" t="s">
        <v>202</v>
      </c>
      <c r="V45" s="67">
        <v>44927</v>
      </c>
      <c r="W45" t="s">
        <v>203</v>
      </c>
      <c r="X45" t="s">
        <v>211</v>
      </c>
      <c r="Y45">
        <v>0</v>
      </c>
      <c r="Z45">
        <v>0</v>
      </c>
      <c r="AA45">
        <v>0</v>
      </c>
      <c r="AB45">
        <v>0</v>
      </c>
      <c r="AC45">
        <v>1</v>
      </c>
      <c r="AD45">
        <v>1</v>
      </c>
      <c r="AE45">
        <v>1</v>
      </c>
      <c r="AF45">
        <v>0</v>
      </c>
      <c r="AG45">
        <v>0</v>
      </c>
      <c r="AH45">
        <v>0</v>
      </c>
      <c r="AI45">
        <v>0</v>
      </c>
      <c r="AJ45" t="s">
        <v>658</v>
      </c>
      <c r="AK45" t="s">
        <v>241</v>
      </c>
      <c r="AL45" t="s">
        <v>647</v>
      </c>
    </row>
    <row r="46" spans="1:38" x14ac:dyDescent="0.35">
      <c r="A46">
        <v>451399</v>
      </c>
      <c r="B46">
        <v>118155</v>
      </c>
      <c r="C46" t="s">
        <v>188</v>
      </c>
      <c r="D46">
        <v>72849</v>
      </c>
      <c r="E46" t="s">
        <v>747</v>
      </c>
      <c r="F46">
        <v>2830656</v>
      </c>
      <c r="G46">
        <v>1.02</v>
      </c>
      <c r="H46" t="s">
        <v>190</v>
      </c>
      <c r="I46" s="67">
        <v>43886</v>
      </c>
      <c r="J46" t="s">
        <v>191</v>
      </c>
      <c r="K46" t="s">
        <v>213</v>
      </c>
      <c r="L46" t="s">
        <v>193</v>
      </c>
      <c r="M46" t="s">
        <v>195</v>
      </c>
      <c r="N46" t="s">
        <v>195</v>
      </c>
      <c r="O46" t="s">
        <v>224</v>
      </c>
      <c r="P46" t="s">
        <v>748</v>
      </c>
      <c r="R46" t="s">
        <v>318</v>
      </c>
      <c r="S46" t="s">
        <v>749</v>
      </c>
      <c r="T46" t="s">
        <v>201</v>
      </c>
      <c r="U46" t="s">
        <v>202</v>
      </c>
      <c r="V46" s="67">
        <v>44927</v>
      </c>
      <c r="W46" t="s">
        <v>203</v>
      </c>
      <c r="X46" t="s">
        <v>229</v>
      </c>
      <c r="Y46">
        <v>1</v>
      </c>
      <c r="Z46">
        <v>1</v>
      </c>
      <c r="AA46">
        <v>0</v>
      </c>
      <c r="AB46">
        <v>0</v>
      </c>
      <c r="AC46">
        <v>0</v>
      </c>
      <c r="AD46">
        <v>0</v>
      </c>
      <c r="AE46">
        <v>0</v>
      </c>
      <c r="AF46">
        <v>1</v>
      </c>
      <c r="AG46">
        <v>0</v>
      </c>
      <c r="AH46">
        <v>1</v>
      </c>
      <c r="AI46">
        <v>0</v>
      </c>
      <c r="AJ46" t="s">
        <v>658</v>
      </c>
      <c r="AK46" t="s">
        <v>241</v>
      </c>
      <c r="AL46" t="s">
        <v>647</v>
      </c>
    </row>
    <row r="47" spans="1:38" x14ac:dyDescent="0.35">
      <c r="A47">
        <v>446166</v>
      </c>
      <c r="B47">
        <v>124287</v>
      </c>
      <c r="C47" t="s">
        <v>188</v>
      </c>
      <c r="D47">
        <v>79185</v>
      </c>
      <c r="E47" t="s">
        <v>750</v>
      </c>
      <c r="F47">
        <v>2841573</v>
      </c>
      <c r="G47">
        <v>0.05</v>
      </c>
      <c r="H47" t="s">
        <v>293</v>
      </c>
      <c r="I47" s="67">
        <v>43929</v>
      </c>
      <c r="J47" t="s">
        <v>202</v>
      </c>
      <c r="K47" t="s">
        <v>213</v>
      </c>
      <c r="L47" t="s">
        <v>193</v>
      </c>
      <c r="M47" t="s">
        <v>223</v>
      </c>
      <c r="N47" t="s">
        <v>195</v>
      </c>
      <c r="O47" t="s">
        <v>210</v>
      </c>
      <c r="P47" t="s">
        <v>751</v>
      </c>
      <c r="R47" t="s">
        <v>478</v>
      </c>
      <c r="S47" t="s">
        <v>752</v>
      </c>
      <c r="T47" t="s">
        <v>201</v>
      </c>
      <c r="U47" t="s">
        <v>191</v>
      </c>
      <c r="V47" s="67">
        <v>44130</v>
      </c>
      <c r="W47" t="s">
        <v>203</v>
      </c>
      <c r="X47" t="s">
        <v>206</v>
      </c>
      <c r="Y47">
        <v>2</v>
      </c>
      <c r="Z47">
        <v>2</v>
      </c>
      <c r="AA47">
        <v>2</v>
      </c>
      <c r="AB47">
        <v>1</v>
      </c>
      <c r="AC47">
        <v>0</v>
      </c>
      <c r="AD47">
        <v>0</v>
      </c>
      <c r="AE47">
        <v>0</v>
      </c>
      <c r="AF47">
        <v>1</v>
      </c>
      <c r="AG47">
        <v>0</v>
      </c>
      <c r="AH47">
        <v>1</v>
      </c>
      <c r="AI47">
        <v>1</v>
      </c>
      <c r="AJ47" t="s">
        <v>658</v>
      </c>
      <c r="AK47" t="s">
        <v>241</v>
      </c>
      <c r="AL47" t="s">
        <v>647</v>
      </c>
    </row>
    <row r="48" spans="1:38" x14ac:dyDescent="0.35">
      <c r="A48">
        <v>447220</v>
      </c>
      <c r="B48">
        <v>128633</v>
      </c>
      <c r="C48" t="s">
        <v>188</v>
      </c>
      <c r="D48">
        <v>67520</v>
      </c>
      <c r="E48" t="s">
        <v>753</v>
      </c>
      <c r="F48">
        <v>2843190</v>
      </c>
      <c r="G48">
        <v>0.04</v>
      </c>
      <c r="H48" t="s">
        <v>190</v>
      </c>
      <c r="I48" s="67">
        <v>43944</v>
      </c>
      <c r="J48" t="s">
        <v>202</v>
      </c>
      <c r="K48" t="s">
        <v>213</v>
      </c>
      <c r="L48" t="s">
        <v>193</v>
      </c>
      <c r="M48" t="s">
        <v>195</v>
      </c>
      <c r="N48" t="s">
        <v>195</v>
      </c>
      <c r="O48" t="s">
        <v>224</v>
      </c>
      <c r="P48" t="s">
        <v>754</v>
      </c>
      <c r="R48" t="s">
        <v>188</v>
      </c>
      <c r="S48" t="s">
        <v>755</v>
      </c>
      <c r="T48" t="s">
        <v>201</v>
      </c>
      <c r="U48" t="s">
        <v>191</v>
      </c>
      <c r="V48" s="67">
        <v>43644</v>
      </c>
      <c r="W48" t="s">
        <v>203</v>
      </c>
      <c r="X48" t="s">
        <v>231</v>
      </c>
      <c r="Y48">
        <v>1</v>
      </c>
      <c r="Z48">
        <v>1</v>
      </c>
      <c r="AA48">
        <v>1</v>
      </c>
      <c r="AB48">
        <v>0</v>
      </c>
      <c r="AC48">
        <v>0</v>
      </c>
      <c r="AD48">
        <v>0</v>
      </c>
      <c r="AE48">
        <v>0</v>
      </c>
      <c r="AF48">
        <v>1</v>
      </c>
      <c r="AG48">
        <v>0</v>
      </c>
      <c r="AH48">
        <v>1</v>
      </c>
      <c r="AI48">
        <v>1</v>
      </c>
      <c r="AJ48" t="s">
        <v>188</v>
      </c>
      <c r="AK48" t="s">
        <v>217</v>
      </c>
      <c r="AL48" t="s">
        <v>647</v>
      </c>
    </row>
    <row r="49" spans="1:38" x14ac:dyDescent="0.35">
      <c r="A49">
        <v>456513</v>
      </c>
      <c r="B49">
        <v>114490</v>
      </c>
      <c r="C49" t="s">
        <v>188</v>
      </c>
      <c r="D49">
        <v>58414</v>
      </c>
      <c r="E49" t="s">
        <v>756</v>
      </c>
      <c r="F49">
        <v>2843194</v>
      </c>
      <c r="G49">
        <v>0.21</v>
      </c>
      <c r="H49" t="s">
        <v>190</v>
      </c>
      <c r="I49" s="67">
        <v>43969</v>
      </c>
      <c r="J49" t="s">
        <v>202</v>
      </c>
      <c r="K49" t="s">
        <v>213</v>
      </c>
      <c r="L49" t="s">
        <v>193</v>
      </c>
      <c r="M49" t="s">
        <v>195</v>
      </c>
      <c r="N49" t="s">
        <v>195</v>
      </c>
      <c r="O49" t="s">
        <v>196</v>
      </c>
      <c r="P49" t="s">
        <v>757</v>
      </c>
      <c r="R49" t="s">
        <v>325</v>
      </c>
      <c r="S49" t="s">
        <v>758</v>
      </c>
      <c r="T49" t="s">
        <v>201</v>
      </c>
      <c r="U49" t="s">
        <v>202</v>
      </c>
      <c r="V49" s="67">
        <v>45292</v>
      </c>
      <c r="W49" t="s">
        <v>203</v>
      </c>
      <c r="X49" t="s">
        <v>229</v>
      </c>
      <c r="Y49">
        <v>1</v>
      </c>
      <c r="Z49">
        <v>1</v>
      </c>
      <c r="AA49">
        <v>0</v>
      </c>
      <c r="AB49">
        <v>0</v>
      </c>
      <c r="AC49">
        <v>0</v>
      </c>
      <c r="AD49">
        <v>0</v>
      </c>
      <c r="AE49">
        <v>0</v>
      </c>
      <c r="AF49">
        <v>1</v>
      </c>
      <c r="AG49">
        <v>0</v>
      </c>
      <c r="AH49">
        <v>1</v>
      </c>
      <c r="AI49">
        <v>0</v>
      </c>
      <c r="AJ49" t="s">
        <v>658</v>
      </c>
      <c r="AK49" t="s">
        <v>241</v>
      </c>
      <c r="AL49" t="s">
        <v>647</v>
      </c>
    </row>
    <row r="50" spans="1:38" x14ac:dyDescent="0.35">
      <c r="A50">
        <v>456513</v>
      </c>
      <c r="B50">
        <v>114490</v>
      </c>
      <c r="C50" t="s">
        <v>188</v>
      </c>
      <c r="D50">
        <v>58414</v>
      </c>
      <c r="E50" t="s">
        <v>756</v>
      </c>
      <c r="F50">
        <v>2843194</v>
      </c>
      <c r="G50">
        <v>0.21</v>
      </c>
      <c r="H50" t="s">
        <v>190</v>
      </c>
      <c r="I50" s="67">
        <v>43969</v>
      </c>
      <c r="J50" t="s">
        <v>202</v>
      </c>
      <c r="K50" t="s">
        <v>213</v>
      </c>
      <c r="L50" t="s">
        <v>193</v>
      </c>
      <c r="M50" t="s">
        <v>195</v>
      </c>
      <c r="N50" t="s">
        <v>195</v>
      </c>
      <c r="O50" t="s">
        <v>196</v>
      </c>
      <c r="P50" t="s">
        <v>757</v>
      </c>
      <c r="R50" t="s">
        <v>325</v>
      </c>
      <c r="S50" t="s">
        <v>758</v>
      </c>
      <c r="T50" t="s">
        <v>201</v>
      </c>
      <c r="U50" t="s">
        <v>202</v>
      </c>
      <c r="V50" s="67">
        <v>45292</v>
      </c>
      <c r="W50" t="s">
        <v>203</v>
      </c>
      <c r="X50" t="s">
        <v>204</v>
      </c>
      <c r="Y50">
        <v>0</v>
      </c>
      <c r="Z50">
        <v>0</v>
      </c>
      <c r="AA50">
        <v>0</v>
      </c>
      <c r="AB50">
        <v>0</v>
      </c>
      <c r="AC50">
        <v>1</v>
      </c>
      <c r="AD50">
        <v>1</v>
      </c>
      <c r="AE50">
        <v>1</v>
      </c>
      <c r="AF50">
        <v>0</v>
      </c>
      <c r="AG50">
        <v>0</v>
      </c>
      <c r="AH50">
        <v>0</v>
      </c>
      <c r="AI50">
        <v>0</v>
      </c>
      <c r="AJ50" t="s">
        <v>658</v>
      </c>
      <c r="AK50" t="s">
        <v>241</v>
      </c>
      <c r="AL50" t="s">
        <v>647</v>
      </c>
    </row>
    <row r="51" spans="1:38" x14ac:dyDescent="0.35">
      <c r="A51">
        <v>457956</v>
      </c>
      <c r="B51">
        <v>131737</v>
      </c>
      <c r="C51" t="s">
        <v>188</v>
      </c>
      <c r="D51">
        <v>69656</v>
      </c>
      <c r="E51" t="s">
        <v>759</v>
      </c>
      <c r="F51">
        <v>2842803</v>
      </c>
      <c r="G51">
        <v>0.28000000000000003</v>
      </c>
      <c r="H51" t="s">
        <v>190</v>
      </c>
      <c r="I51" s="67">
        <v>44008</v>
      </c>
      <c r="J51" t="s">
        <v>191</v>
      </c>
      <c r="K51" t="s">
        <v>213</v>
      </c>
      <c r="L51" t="s">
        <v>193</v>
      </c>
      <c r="M51" t="s">
        <v>214</v>
      </c>
      <c r="N51" t="s">
        <v>195</v>
      </c>
      <c r="O51" t="s">
        <v>196</v>
      </c>
      <c r="P51" t="s">
        <v>760</v>
      </c>
      <c r="R51" t="s">
        <v>300</v>
      </c>
      <c r="S51" t="s">
        <v>761</v>
      </c>
      <c r="T51" t="s">
        <v>201</v>
      </c>
      <c r="U51" t="s">
        <v>202</v>
      </c>
      <c r="V51" s="67">
        <v>43922</v>
      </c>
      <c r="W51" t="s">
        <v>203</v>
      </c>
      <c r="X51" t="s">
        <v>206</v>
      </c>
      <c r="Y51">
        <v>2</v>
      </c>
      <c r="Z51">
        <v>2</v>
      </c>
      <c r="AA51">
        <v>0</v>
      </c>
      <c r="AB51">
        <v>0</v>
      </c>
      <c r="AC51">
        <v>0</v>
      </c>
      <c r="AD51">
        <v>0</v>
      </c>
      <c r="AE51">
        <v>0</v>
      </c>
      <c r="AF51">
        <v>2</v>
      </c>
      <c r="AG51">
        <v>0</v>
      </c>
      <c r="AH51">
        <v>2</v>
      </c>
      <c r="AI51">
        <v>0</v>
      </c>
      <c r="AJ51" t="s">
        <v>601</v>
      </c>
      <c r="AK51" t="s">
        <v>205</v>
      </c>
      <c r="AL51" t="s">
        <v>670</v>
      </c>
    </row>
    <row r="52" spans="1:38" x14ac:dyDescent="0.35">
      <c r="A52">
        <v>457956</v>
      </c>
      <c r="B52">
        <v>131737</v>
      </c>
      <c r="C52" t="s">
        <v>188</v>
      </c>
      <c r="D52">
        <v>69656</v>
      </c>
      <c r="E52" t="s">
        <v>759</v>
      </c>
      <c r="F52">
        <v>2842803</v>
      </c>
      <c r="G52">
        <v>0.28000000000000003</v>
      </c>
      <c r="H52" t="s">
        <v>190</v>
      </c>
      <c r="I52" s="67">
        <v>44008</v>
      </c>
      <c r="J52" t="s">
        <v>191</v>
      </c>
      <c r="K52" t="s">
        <v>213</v>
      </c>
      <c r="L52" t="s">
        <v>193</v>
      </c>
      <c r="M52" t="s">
        <v>214</v>
      </c>
      <c r="N52" t="s">
        <v>195</v>
      </c>
      <c r="O52" t="s">
        <v>196</v>
      </c>
      <c r="P52" t="s">
        <v>760</v>
      </c>
      <c r="R52" t="s">
        <v>300</v>
      </c>
      <c r="S52" t="s">
        <v>761</v>
      </c>
      <c r="T52" t="s">
        <v>201</v>
      </c>
      <c r="U52" t="s">
        <v>202</v>
      </c>
      <c r="V52" s="67">
        <v>43922</v>
      </c>
      <c r="W52" t="s">
        <v>203</v>
      </c>
      <c r="X52" t="s">
        <v>211</v>
      </c>
      <c r="Y52">
        <v>4</v>
      </c>
      <c r="Z52">
        <v>4</v>
      </c>
      <c r="AA52">
        <v>4</v>
      </c>
      <c r="AB52">
        <v>4</v>
      </c>
      <c r="AC52">
        <v>1</v>
      </c>
      <c r="AD52">
        <v>1</v>
      </c>
      <c r="AE52">
        <v>0</v>
      </c>
      <c r="AF52">
        <v>0</v>
      </c>
      <c r="AG52">
        <v>1</v>
      </c>
      <c r="AH52">
        <v>-1</v>
      </c>
      <c r="AI52">
        <v>0</v>
      </c>
      <c r="AJ52" t="s">
        <v>601</v>
      </c>
      <c r="AK52" t="s">
        <v>205</v>
      </c>
      <c r="AL52" t="s">
        <v>670</v>
      </c>
    </row>
    <row r="53" spans="1:38" x14ac:dyDescent="0.35">
      <c r="A53">
        <v>456850</v>
      </c>
      <c r="B53">
        <v>113729</v>
      </c>
      <c r="C53" t="s">
        <v>188</v>
      </c>
      <c r="D53">
        <v>79350</v>
      </c>
      <c r="E53" t="s">
        <v>762</v>
      </c>
      <c r="F53">
        <v>2842804</v>
      </c>
      <c r="G53">
        <v>0.05</v>
      </c>
      <c r="H53" t="s">
        <v>190</v>
      </c>
      <c r="I53" s="67">
        <v>43986</v>
      </c>
      <c r="J53" t="s">
        <v>202</v>
      </c>
      <c r="K53" t="s">
        <v>213</v>
      </c>
      <c r="L53" t="s">
        <v>193</v>
      </c>
      <c r="M53" t="s">
        <v>195</v>
      </c>
      <c r="N53" t="s">
        <v>195</v>
      </c>
      <c r="O53" t="s">
        <v>298</v>
      </c>
      <c r="P53" t="s">
        <v>763</v>
      </c>
      <c r="R53" t="s">
        <v>335</v>
      </c>
      <c r="S53" t="s">
        <v>764</v>
      </c>
      <c r="T53" t="s">
        <v>201</v>
      </c>
      <c r="U53" t="s">
        <v>202</v>
      </c>
      <c r="V53" s="67">
        <v>45017</v>
      </c>
      <c r="W53" t="s">
        <v>203</v>
      </c>
      <c r="X53" t="s">
        <v>204</v>
      </c>
      <c r="Y53">
        <v>2</v>
      </c>
      <c r="Z53">
        <v>2</v>
      </c>
      <c r="AA53">
        <v>0</v>
      </c>
      <c r="AB53">
        <v>0</v>
      </c>
      <c r="AC53">
        <v>1</v>
      </c>
      <c r="AD53">
        <v>1</v>
      </c>
      <c r="AE53">
        <v>0</v>
      </c>
      <c r="AF53">
        <v>2</v>
      </c>
      <c r="AG53">
        <v>1</v>
      </c>
      <c r="AH53">
        <v>1</v>
      </c>
      <c r="AI53">
        <v>0</v>
      </c>
      <c r="AJ53" t="s">
        <v>335</v>
      </c>
      <c r="AK53" t="s">
        <v>322</v>
      </c>
      <c r="AL53" t="s">
        <v>647</v>
      </c>
    </row>
    <row r="54" spans="1:38" x14ac:dyDescent="0.35">
      <c r="A54">
        <v>459947</v>
      </c>
      <c r="B54">
        <v>110745</v>
      </c>
      <c r="C54" t="s">
        <v>188</v>
      </c>
      <c r="D54">
        <v>80553</v>
      </c>
      <c r="E54" t="s">
        <v>765</v>
      </c>
      <c r="F54">
        <v>2863401</v>
      </c>
      <c r="G54">
        <v>0.03</v>
      </c>
      <c r="H54" t="s">
        <v>190</v>
      </c>
      <c r="I54" s="67">
        <v>44092</v>
      </c>
      <c r="J54" t="s">
        <v>202</v>
      </c>
      <c r="K54" t="s">
        <v>213</v>
      </c>
      <c r="L54" t="s">
        <v>193</v>
      </c>
      <c r="M54" t="s">
        <v>195</v>
      </c>
      <c r="N54" t="s">
        <v>195</v>
      </c>
      <c r="O54" t="s">
        <v>196</v>
      </c>
      <c r="P54" t="s">
        <v>766</v>
      </c>
      <c r="R54" t="s">
        <v>384</v>
      </c>
      <c r="S54" t="s">
        <v>767</v>
      </c>
      <c r="T54" t="s">
        <v>201</v>
      </c>
      <c r="U54" t="s">
        <v>202</v>
      </c>
      <c r="V54" s="67">
        <v>44476</v>
      </c>
      <c r="W54" t="s">
        <v>203</v>
      </c>
      <c r="X54" t="s">
        <v>554</v>
      </c>
      <c r="Y54">
        <v>0</v>
      </c>
      <c r="Z54">
        <v>0</v>
      </c>
      <c r="AA54">
        <v>0</v>
      </c>
      <c r="AB54">
        <v>0</v>
      </c>
      <c r="AC54">
        <v>1</v>
      </c>
      <c r="AD54">
        <v>1</v>
      </c>
      <c r="AE54">
        <v>1</v>
      </c>
      <c r="AF54">
        <v>0</v>
      </c>
      <c r="AG54">
        <v>0</v>
      </c>
      <c r="AH54">
        <v>0</v>
      </c>
      <c r="AI54">
        <v>0</v>
      </c>
      <c r="AJ54" t="s">
        <v>658</v>
      </c>
      <c r="AK54" t="s">
        <v>241</v>
      </c>
      <c r="AL54" t="s">
        <v>647</v>
      </c>
    </row>
    <row r="55" spans="1:38" x14ac:dyDescent="0.35">
      <c r="A55">
        <v>459947</v>
      </c>
      <c r="B55">
        <v>110745</v>
      </c>
      <c r="C55" t="s">
        <v>188</v>
      </c>
      <c r="D55">
        <v>80553</v>
      </c>
      <c r="E55" t="s">
        <v>765</v>
      </c>
      <c r="F55">
        <v>2863401</v>
      </c>
      <c r="G55">
        <v>0.03</v>
      </c>
      <c r="H55" t="s">
        <v>190</v>
      </c>
      <c r="I55" s="67">
        <v>44092</v>
      </c>
      <c r="J55" t="s">
        <v>202</v>
      </c>
      <c r="K55" t="s">
        <v>213</v>
      </c>
      <c r="L55" t="s">
        <v>193</v>
      </c>
      <c r="M55" t="s">
        <v>195</v>
      </c>
      <c r="N55" t="s">
        <v>195</v>
      </c>
      <c r="O55" t="s">
        <v>196</v>
      </c>
      <c r="P55" t="s">
        <v>766</v>
      </c>
      <c r="R55" t="s">
        <v>384</v>
      </c>
      <c r="S55" t="s">
        <v>767</v>
      </c>
      <c r="T55" t="s">
        <v>201</v>
      </c>
      <c r="U55" t="s">
        <v>202</v>
      </c>
      <c r="V55" s="67">
        <v>44476</v>
      </c>
      <c r="W55" t="s">
        <v>203</v>
      </c>
      <c r="X55" t="s">
        <v>206</v>
      </c>
      <c r="Y55">
        <v>1</v>
      </c>
      <c r="Z55">
        <v>1</v>
      </c>
      <c r="AA55">
        <v>1</v>
      </c>
      <c r="AB55">
        <v>0</v>
      </c>
      <c r="AC55">
        <v>0</v>
      </c>
      <c r="AD55">
        <v>0</v>
      </c>
      <c r="AE55">
        <v>0</v>
      </c>
      <c r="AF55">
        <v>1</v>
      </c>
      <c r="AG55">
        <v>0</v>
      </c>
      <c r="AH55">
        <v>1</v>
      </c>
      <c r="AI55">
        <v>1</v>
      </c>
      <c r="AJ55" t="s">
        <v>658</v>
      </c>
      <c r="AK55" t="s">
        <v>241</v>
      </c>
      <c r="AL55" t="s">
        <v>647</v>
      </c>
    </row>
    <row r="56" spans="1:38" x14ac:dyDescent="0.35">
      <c r="A56">
        <v>446764</v>
      </c>
      <c r="B56">
        <v>124062</v>
      </c>
      <c r="C56" t="s">
        <v>188</v>
      </c>
      <c r="D56">
        <v>80581</v>
      </c>
      <c r="E56" t="s">
        <v>768</v>
      </c>
      <c r="F56">
        <v>2865407</v>
      </c>
      <c r="G56">
        <v>0.28999999999999998</v>
      </c>
      <c r="H56" t="s">
        <v>190</v>
      </c>
      <c r="I56" s="67">
        <v>44090</v>
      </c>
      <c r="J56" t="s">
        <v>202</v>
      </c>
      <c r="K56" t="s">
        <v>213</v>
      </c>
      <c r="L56" t="s">
        <v>193</v>
      </c>
      <c r="M56" t="s">
        <v>195</v>
      </c>
      <c r="N56" t="s">
        <v>195</v>
      </c>
      <c r="O56" t="s">
        <v>224</v>
      </c>
      <c r="P56" t="s">
        <v>769</v>
      </c>
      <c r="Q56" t="s">
        <v>295</v>
      </c>
      <c r="R56" t="s">
        <v>188</v>
      </c>
      <c r="S56" t="s">
        <v>770</v>
      </c>
      <c r="T56" t="s">
        <v>201</v>
      </c>
      <c r="U56" t="s">
        <v>191</v>
      </c>
      <c r="V56" s="67">
        <v>45181</v>
      </c>
      <c r="W56" t="s">
        <v>203</v>
      </c>
      <c r="X56" t="s">
        <v>206</v>
      </c>
      <c r="Y56">
        <v>1</v>
      </c>
      <c r="Z56">
        <v>1</v>
      </c>
      <c r="AA56">
        <v>0</v>
      </c>
      <c r="AB56">
        <v>0</v>
      </c>
      <c r="AC56">
        <v>0</v>
      </c>
      <c r="AD56">
        <v>0</v>
      </c>
      <c r="AE56">
        <v>0</v>
      </c>
      <c r="AF56">
        <v>1</v>
      </c>
      <c r="AG56">
        <v>0</v>
      </c>
      <c r="AH56">
        <v>1</v>
      </c>
      <c r="AI56">
        <v>0</v>
      </c>
      <c r="AJ56" t="s">
        <v>771</v>
      </c>
      <c r="AK56" t="s">
        <v>360</v>
      </c>
      <c r="AL56" t="s">
        <v>647</v>
      </c>
    </row>
    <row r="57" spans="1:38" x14ac:dyDescent="0.35">
      <c r="A57">
        <v>446764</v>
      </c>
      <c r="B57">
        <v>124062</v>
      </c>
      <c r="C57" t="s">
        <v>188</v>
      </c>
      <c r="D57">
        <v>80581</v>
      </c>
      <c r="E57" t="s">
        <v>768</v>
      </c>
      <c r="F57">
        <v>2865407</v>
      </c>
      <c r="G57">
        <v>0.28999999999999998</v>
      </c>
      <c r="H57" t="s">
        <v>190</v>
      </c>
      <c r="I57" s="67">
        <v>44090</v>
      </c>
      <c r="J57" t="s">
        <v>202</v>
      </c>
      <c r="K57" t="s">
        <v>213</v>
      </c>
      <c r="L57" t="s">
        <v>193</v>
      </c>
      <c r="M57" t="s">
        <v>195</v>
      </c>
      <c r="N57" t="s">
        <v>195</v>
      </c>
      <c r="O57" t="s">
        <v>224</v>
      </c>
      <c r="P57" t="s">
        <v>769</v>
      </c>
      <c r="Q57" t="s">
        <v>295</v>
      </c>
      <c r="R57" t="s">
        <v>188</v>
      </c>
      <c r="S57" t="s">
        <v>770</v>
      </c>
      <c r="T57" t="s">
        <v>201</v>
      </c>
      <c r="U57" t="s">
        <v>191</v>
      </c>
      <c r="V57" s="67">
        <v>45181</v>
      </c>
      <c r="W57" t="s">
        <v>203</v>
      </c>
      <c r="X57" t="s">
        <v>211</v>
      </c>
      <c r="Y57">
        <v>1</v>
      </c>
      <c r="Z57">
        <v>1</v>
      </c>
      <c r="AA57">
        <v>1</v>
      </c>
      <c r="AB57">
        <v>0</v>
      </c>
      <c r="AC57">
        <v>0</v>
      </c>
      <c r="AD57">
        <v>0</v>
      </c>
      <c r="AE57">
        <v>0</v>
      </c>
      <c r="AF57">
        <v>1</v>
      </c>
      <c r="AG57">
        <v>0</v>
      </c>
      <c r="AH57">
        <v>1</v>
      </c>
      <c r="AI57">
        <v>1</v>
      </c>
      <c r="AJ57" t="s">
        <v>771</v>
      </c>
      <c r="AK57" t="s">
        <v>360</v>
      </c>
      <c r="AL57" t="s">
        <v>647</v>
      </c>
    </row>
    <row r="58" spans="1:38" x14ac:dyDescent="0.35">
      <c r="A58">
        <v>448534</v>
      </c>
      <c r="B58">
        <v>129357</v>
      </c>
      <c r="C58" t="s">
        <v>188</v>
      </c>
      <c r="D58">
        <v>83872</v>
      </c>
      <c r="E58" t="s">
        <v>772</v>
      </c>
      <c r="F58">
        <v>2933000</v>
      </c>
      <c r="G58">
        <v>0.02</v>
      </c>
      <c r="H58" t="s">
        <v>190</v>
      </c>
      <c r="I58" s="67">
        <v>44251</v>
      </c>
      <c r="J58" t="s">
        <v>202</v>
      </c>
      <c r="K58" t="s">
        <v>213</v>
      </c>
      <c r="L58" t="s">
        <v>193</v>
      </c>
      <c r="M58" t="s">
        <v>195</v>
      </c>
      <c r="N58" t="s">
        <v>195</v>
      </c>
      <c r="O58" t="s">
        <v>298</v>
      </c>
      <c r="P58" t="s">
        <v>773</v>
      </c>
      <c r="R58" t="s">
        <v>188</v>
      </c>
      <c r="S58" t="s">
        <v>774</v>
      </c>
      <c r="T58" t="s">
        <v>201</v>
      </c>
      <c r="U58" t="s">
        <v>202</v>
      </c>
      <c r="V58" s="67">
        <v>44937</v>
      </c>
      <c r="W58" t="s">
        <v>207</v>
      </c>
      <c r="X58" t="s">
        <v>229</v>
      </c>
      <c r="Y58">
        <v>0</v>
      </c>
      <c r="Z58">
        <v>0</v>
      </c>
      <c r="AA58">
        <v>0</v>
      </c>
      <c r="AB58">
        <v>0</v>
      </c>
      <c r="AC58">
        <v>1</v>
      </c>
      <c r="AD58">
        <v>1</v>
      </c>
      <c r="AE58">
        <v>1</v>
      </c>
      <c r="AF58">
        <v>0</v>
      </c>
      <c r="AG58">
        <v>0</v>
      </c>
      <c r="AH58">
        <v>0</v>
      </c>
      <c r="AI58">
        <v>0</v>
      </c>
      <c r="AJ58" t="s">
        <v>188</v>
      </c>
      <c r="AK58" t="s">
        <v>217</v>
      </c>
      <c r="AL58" t="s">
        <v>647</v>
      </c>
    </row>
    <row r="59" spans="1:38" x14ac:dyDescent="0.35">
      <c r="A59">
        <v>448534</v>
      </c>
      <c r="B59">
        <v>129357</v>
      </c>
      <c r="C59" t="s">
        <v>188</v>
      </c>
      <c r="D59">
        <v>83872</v>
      </c>
      <c r="E59" t="s">
        <v>772</v>
      </c>
      <c r="F59">
        <v>2933000</v>
      </c>
      <c r="G59">
        <v>0.02</v>
      </c>
      <c r="H59" t="s">
        <v>190</v>
      </c>
      <c r="I59" s="67">
        <v>44251</v>
      </c>
      <c r="J59" t="s">
        <v>202</v>
      </c>
      <c r="K59" t="s">
        <v>213</v>
      </c>
      <c r="L59" t="s">
        <v>193</v>
      </c>
      <c r="M59" t="s">
        <v>195</v>
      </c>
      <c r="N59" t="s">
        <v>195</v>
      </c>
      <c r="O59" t="s">
        <v>298</v>
      </c>
      <c r="P59" t="s">
        <v>773</v>
      </c>
      <c r="R59" t="s">
        <v>188</v>
      </c>
      <c r="S59" t="s">
        <v>774</v>
      </c>
      <c r="T59" t="s">
        <v>201</v>
      </c>
      <c r="U59" t="s">
        <v>202</v>
      </c>
      <c r="V59" s="67">
        <v>44937</v>
      </c>
      <c r="W59" t="s">
        <v>207</v>
      </c>
      <c r="X59" t="s">
        <v>231</v>
      </c>
      <c r="Y59">
        <v>2</v>
      </c>
      <c r="Z59">
        <v>2</v>
      </c>
      <c r="AA59">
        <v>2</v>
      </c>
      <c r="AB59">
        <v>0</v>
      </c>
      <c r="AC59">
        <v>0</v>
      </c>
      <c r="AD59">
        <v>0</v>
      </c>
      <c r="AE59">
        <v>0</v>
      </c>
      <c r="AF59">
        <v>2</v>
      </c>
      <c r="AG59">
        <v>0</v>
      </c>
      <c r="AH59">
        <v>2</v>
      </c>
      <c r="AI59">
        <v>2</v>
      </c>
      <c r="AJ59" t="s">
        <v>188</v>
      </c>
      <c r="AK59" t="s">
        <v>217</v>
      </c>
      <c r="AL59" t="s">
        <v>647</v>
      </c>
    </row>
    <row r="60" spans="1:38" x14ac:dyDescent="0.35">
      <c r="A60">
        <v>449445</v>
      </c>
      <c r="B60">
        <v>129773</v>
      </c>
      <c r="C60" t="s">
        <v>188</v>
      </c>
      <c r="D60">
        <v>83907</v>
      </c>
      <c r="E60" t="s">
        <v>775</v>
      </c>
      <c r="F60">
        <v>2935401</v>
      </c>
      <c r="G60">
        <v>0.02</v>
      </c>
      <c r="H60" t="s">
        <v>190</v>
      </c>
      <c r="I60" s="67">
        <v>44204</v>
      </c>
      <c r="J60" t="s">
        <v>202</v>
      </c>
      <c r="K60" t="s">
        <v>213</v>
      </c>
      <c r="L60" t="s">
        <v>193</v>
      </c>
      <c r="M60" t="s">
        <v>195</v>
      </c>
      <c r="N60" t="s">
        <v>195</v>
      </c>
      <c r="O60" t="s">
        <v>298</v>
      </c>
      <c r="P60" t="s">
        <v>776</v>
      </c>
      <c r="R60" t="s">
        <v>188</v>
      </c>
      <c r="S60" t="s">
        <v>777</v>
      </c>
      <c r="T60" t="s">
        <v>201</v>
      </c>
      <c r="U60" t="s">
        <v>202</v>
      </c>
      <c r="V60" s="67">
        <v>44562</v>
      </c>
      <c r="W60" t="s">
        <v>203</v>
      </c>
      <c r="X60" t="s">
        <v>206</v>
      </c>
      <c r="Y60">
        <v>0</v>
      </c>
      <c r="Z60">
        <v>0</v>
      </c>
      <c r="AA60">
        <v>0</v>
      </c>
      <c r="AB60">
        <v>0</v>
      </c>
      <c r="AC60">
        <v>1</v>
      </c>
      <c r="AD60">
        <v>1</v>
      </c>
      <c r="AE60">
        <v>1</v>
      </c>
      <c r="AF60">
        <v>0</v>
      </c>
      <c r="AG60">
        <v>0</v>
      </c>
      <c r="AH60">
        <v>0</v>
      </c>
      <c r="AI60">
        <v>0</v>
      </c>
      <c r="AJ60" t="s">
        <v>188</v>
      </c>
      <c r="AK60" t="s">
        <v>217</v>
      </c>
      <c r="AL60" t="s">
        <v>647</v>
      </c>
    </row>
    <row r="61" spans="1:38" x14ac:dyDescent="0.35">
      <c r="A61">
        <v>449445</v>
      </c>
      <c r="B61">
        <v>129773</v>
      </c>
      <c r="C61" t="s">
        <v>188</v>
      </c>
      <c r="D61">
        <v>83907</v>
      </c>
      <c r="E61" t="s">
        <v>775</v>
      </c>
      <c r="F61">
        <v>2935401</v>
      </c>
      <c r="G61">
        <v>0.02</v>
      </c>
      <c r="H61" t="s">
        <v>190</v>
      </c>
      <c r="I61" s="67">
        <v>44204</v>
      </c>
      <c r="J61" t="s">
        <v>202</v>
      </c>
      <c r="K61" t="s">
        <v>213</v>
      </c>
      <c r="L61" t="s">
        <v>193</v>
      </c>
      <c r="M61" t="s">
        <v>195</v>
      </c>
      <c r="N61" t="s">
        <v>195</v>
      </c>
      <c r="O61" t="s">
        <v>298</v>
      </c>
      <c r="P61" t="s">
        <v>776</v>
      </c>
      <c r="R61" t="s">
        <v>188</v>
      </c>
      <c r="S61" t="s">
        <v>777</v>
      </c>
      <c r="T61" t="s">
        <v>201</v>
      </c>
      <c r="U61" t="s">
        <v>202</v>
      </c>
      <c r="V61" s="67">
        <v>44562</v>
      </c>
      <c r="W61" t="s">
        <v>207</v>
      </c>
      <c r="X61" t="s">
        <v>231</v>
      </c>
      <c r="Y61">
        <v>1</v>
      </c>
      <c r="Z61">
        <v>1</v>
      </c>
      <c r="AA61">
        <v>1</v>
      </c>
      <c r="AB61">
        <v>0</v>
      </c>
      <c r="AC61">
        <v>0</v>
      </c>
      <c r="AD61">
        <v>0</v>
      </c>
      <c r="AE61">
        <v>0</v>
      </c>
      <c r="AF61">
        <v>1</v>
      </c>
      <c r="AG61">
        <v>0</v>
      </c>
      <c r="AH61">
        <v>1</v>
      </c>
      <c r="AI61">
        <v>1</v>
      </c>
      <c r="AJ61" t="s">
        <v>188</v>
      </c>
      <c r="AK61" t="s">
        <v>217</v>
      </c>
      <c r="AL61" t="s">
        <v>647</v>
      </c>
    </row>
    <row r="62" spans="1:38" x14ac:dyDescent="0.35">
      <c r="A62">
        <v>449445</v>
      </c>
      <c r="B62">
        <v>129773</v>
      </c>
      <c r="C62" t="s">
        <v>188</v>
      </c>
      <c r="D62">
        <v>83907</v>
      </c>
      <c r="E62" t="s">
        <v>775</v>
      </c>
      <c r="F62">
        <v>2935401</v>
      </c>
      <c r="G62">
        <v>0.02</v>
      </c>
      <c r="H62" t="s">
        <v>190</v>
      </c>
      <c r="I62" s="67">
        <v>44204</v>
      </c>
      <c r="J62" t="s">
        <v>202</v>
      </c>
      <c r="K62" t="s">
        <v>213</v>
      </c>
      <c r="L62" t="s">
        <v>193</v>
      </c>
      <c r="M62" t="s">
        <v>195</v>
      </c>
      <c r="N62" t="s">
        <v>195</v>
      </c>
      <c r="O62" t="s">
        <v>298</v>
      </c>
      <c r="P62" t="s">
        <v>776</v>
      </c>
      <c r="R62" t="s">
        <v>188</v>
      </c>
      <c r="S62" t="s">
        <v>777</v>
      </c>
      <c r="T62" t="s">
        <v>201</v>
      </c>
      <c r="U62" t="s">
        <v>202</v>
      </c>
      <c r="V62" s="67">
        <v>44562</v>
      </c>
      <c r="W62" t="s">
        <v>207</v>
      </c>
      <c r="X62" t="s">
        <v>204</v>
      </c>
      <c r="Y62">
        <v>1</v>
      </c>
      <c r="Z62">
        <v>1</v>
      </c>
      <c r="AA62">
        <v>1</v>
      </c>
      <c r="AB62">
        <v>0</v>
      </c>
      <c r="AC62">
        <v>0</v>
      </c>
      <c r="AD62">
        <v>0</v>
      </c>
      <c r="AE62">
        <v>0</v>
      </c>
      <c r="AF62">
        <v>1</v>
      </c>
      <c r="AG62">
        <v>0</v>
      </c>
      <c r="AH62">
        <v>1</v>
      </c>
      <c r="AI62">
        <v>1</v>
      </c>
      <c r="AJ62" t="s">
        <v>188</v>
      </c>
      <c r="AK62" t="s">
        <v>217</v>
      </c>
      <c r="AL62" t="s">
        <v>647</v>
      </c>
    </row>
    <row r="63" spans="1:38" x14ac:dyDescent="0.35">
      <c r="A63">
        <v>459246</v>
      </c>
      <c r="B63">
        <v>110925</v>
      </c>
      <c r="C63" t="s">
        <v>188</v>
      </c>
      <c r="D63">
        <v>77608</v>
      </c>
      <c r="E63" t="s">
        <v>778</v>
      </c>
      <c r="F63">
        <v>2935805</v>
      </c>
      <c r="G63">
        <v>0.08</v>
      </c>
      <c r="H63" t="s">
        <v>190</v>
      </c>
      <c r="I63" s="67">
        <v>44279</v>
      </c>
      <c r="J63" t="s">
        <v>202</v>
      </c>
      <c r="K63" t="s">
        <v>213</v>
      </c>
      <c r="L63" t="s">
        <v>193</v>
      </c>
      <c r="M63" t="s">
        <v>195</v>
      </c>
      <c r="N63" t="s">
        <v>195</v>
      </c>
      <c r="O63" t="s">
        <v>224</v>
      </c>
      <c r="P63" t="s">
        <v>779</v>
      </c>
      <c r="R63" t="s">
        <v>307</v>
      </c>
      <c r="S63" t="s">
        <v>780</v>
      </c>
      <c r="T63" t="s">
        <v>201</v>
      </c>
      <c r="U63" t="s">
        <v>202</v>
      </c>
      <c r="V63" s="67">
        <v>44562</v>
      </c>
      <c r="W63" t="s">
        <v>203</v>
      </c>
      <c r="X63" t="s">
        <v>211</v>
      </c>
      <c r="Y63">
        <v>1</v>
      </c>
      <c r="Z63">
        <v>1</v>
      </c>
      <c r="AA63">
        <v>1</v>
      </c>
      <c r="AB63">
        <v>0</v>
      </c>
      <c r="AC63">
        <v>0</v>
      </c>
      <c r="AD63">
        <v>0</v>
      </c>
      <c r="AE63">
        <v>0</v>
      </c>
      <c r="AF63">
        <v>1</v>
      </c>
      <c r="AG63">
        <v>0</v>
      </c>
      <c r="AH63">
        <v>1</v>
      </c>
      <c r="AI63">
        <v>1</v>
      </c>
      <c r="AJ63" t="s">
        <v>781</v>
      </c>
      <c r="AK63" t="s">
        <v>322</v>
      </c>
      <c r="AL63" t="s">
        <v>647</v>
      </c>
    </row>
    <row r="64" spans="1:38" x14ac:dyDescent="0.35">
      <c r="A64">
        <v>452385</v>
      </c>
      <c r="B64">
        <v>118681</v>
      </c>
      <c r="C64" t="s">
        <v>188</v>
      </c>
      <c r="D64">
        <v>83926</v>
      </c>
      <c r="E64" t="s">
        <v>782</v>
      </c>
      <c r="F64">
        <v>2935809</v>
      </c>
      <c r="G64">
        <v>0.03</v>
      </c>
      <c r="H64" t="s">
        <v>293</v>
      </c>
      <c r="I64" s="67">
        <v>44263</v>
      </c>
      <c r="J64" t="s">
        <v>202</v>
      </c>
      <c r="K64" t="s">
        <v>213</v>
      </c>
      <c r="L64" t="s">
        <v>193</v>
      </c>
      <c r="M64" t="s">
        <v>223</v>
      </c>
      <c r="N64" t="s">
        <v>195</v>
      </c>
      <c r="O64" t="s">
        <v>210</v>
      </c>
      <c r="P64" t="s">
        <v>352</v>
      </c>
      <c r="Q64" t="s">
        <v>353</v>
      </c>
      <c r="R64" t="s">
        <v>319</v>
      </c>
      <c r="S64" t="s">
        <v>783</v>
      </c>
      <c r="T64" t="s">
        <v>201</v>
      </c>
      <c r="U64" t="s">
        <v>191</v>
      </c>
      <c r="V64" s="67">
        <v>45292</v>
      </c>
      <c r="W64" t="s">
        <v>203</v>
      </c>
      <c r="X64" t="s">
        <v>211</v>
      </c>
      <c r="Y64">
        <v>1</v>
      </c>
      <c r="Z64">
        <v>1</v>
      </c>
      <c r="AA64">
        <v>1</v>
      </c>
      <c r="AB64">
        <v>0</v>
      </c>
      <c r="AC64">
        <v>0</v>
      </c>
      <c r="AD64">
        <v>0</v>
      </c>
      <c r="AE64">
        <v>0</v>
      </c>
      <c r="AF64">
        <v>1</v>
      </c>
      <c r="AG64">
        <v>0</v>
      </c>
      <c r="AH64">
        <v>1</v>
      </c>
      <c r="AI64">
        <v>1</v>
      </c>
      <c r="AJ64" t="s">
        <v>658</v>
      </c>
      <c r="AK64" t="s">
        <v>241</v>
      </c>
      <c r="AL64" t="s">
        <v>647</v>
      </c>
    </row>
    <row r="65" spans="1:38" x14ac:dyDescent="0.35">
      <c r="A65">
        <v>439484</v>
      </c>
      <c r="B65">
        <v>125424</v>
      </c>
      <c r="C65" t="s">
        <v>188</v>
      </c>
      <c r="D65">
        <v>84252</v>
      </c>
      <c r="E65" t="s">
        <v>784</v>
      </c>
      <c r="F65">
        <v>2942631</v>
      </c>
      <c r="G65">
        <v>0.24</v>
      </c>
      <c r="H65" t="s">
        <v>190</v>
      </c>
      <c r="I65" s="67">
        <v>44301</v>
      </c>
      <c r="J65" t="s">
        <v>202</v>
      </c>
      <c r="K65" t="s">
        <v>213</v>
      </c>
      <c r="L65" t="s">
        <v>193</v>
      </c>
      <c r="M65" t="s">
        <v>223</v>
      </c>
      <c r="N65" t="s">
        <v>195</v>
      </c>
      <c r="O65" t="s">
        <v>196</v>
      </c>
      <c r="P65" t="s">
        <v>785</v>
      </c>
      <c r="Q65" t="s">
        <v>786</v>
      </c>
      <c r="R65" t="s">
        <v>787</v>
      </c>
      <c r="S65" t="s">
        <v>788</v>
      </c>
      <c r="T65" t="s">
        <v>201</v>
      </c>
      <c r="U65" t="s">
        <v>191</v>
      </c>
      <c r="V65" s="67">
        <v>44736</v>
      </c>
      <c r="W65" t="s">
        <v>203</v>
      </c>
      <c r="X65" t="s">
        <v>211</v>
      </c>
      <c r="Y65">
        <v>1</v>
      </c>
      <c r="Z65">
        <v>1</v>
      </c>
      <c r="AA65">
        <v>1</v>
      </c>
      <c r="AB65">
        <v>0</v>
      </c>
      <c r="AC65">
        <v>0</v>
      </c>
      <c r="AD65">
        <v>0</v>
      </c>
      <c r="AE65">
        <v>0</v>
      </c>
      <c r="AF65">
        <v>1</v>
      </c>
      <c r="AG65">
        <v>0</v>
      </c>
      <c r="AH65">
        <v>1</v>
      </c>
      <c r="AI65">
        <v>1</v>
      </c>
      <c r="AJ65" t="s">
        <v>658</v>
      </c>
      <c r="AK65" t="s">
        <v>241</v>
      </c>
      <c r="AL65" t="s">
        <v>647</v>
      </c>
    </row>
    <row r="66" spans="1:38" x14ac:dyDescent="0.35">
      <c r="A66">
        <v>447869</v>
      </c>
      <c r="B66">
        <v>129648</v>
      </c>
      <c r="C66" t="s">
        <v>188</v>
      </c>
      <c r="D66">
        <v>84830</v>
      </c>
      <c r="E66" t="s">
        <v>789</v>
      </c>
      <c r="F66">
        <v>2953497</v>
      </c>
      <c r="G66">
        <v>0.01</v>
      </c>
      <c r="H66" t="s">
        <v>190</v>
      </c>
      <c r="I66" s="67">
        <v>44343</v>
      </c>
      <c r="J66" t="s">
        <v>202</v>
      </c>
      <c r="K66" t="s">
        <v>213</v>
      </c>
      <c r="L66" t="s">
        <v>193</v>
      </c>
      <c r="M66" t="s">
        <v>195</v>
      </c>
      <c r="N66" t="s">
        <v>195</v>
      </c>
      <c r="O66" t="s">
        <v>298</v>
      </c>
      <c r="P66" t="s">
        <v>790</v>
      </c>
      <c r="R66" t="s">
        <v>188</v>
      </c>
      <c r="S66" t="s">
        <v>791</v>
      </c>
      <c r="T66" t="s">
        <v>201</v>
      </c>
      <c r="U66" t="s">
        <v>202</v>
      </c>
      <c r="V66" s="67">
        <v>44562</v>
      </c>
      <c r="W66" t="s">
        <v>203</v>
      </c>
      <c r="X66" t="s">
        <v>206</v>
      </c>
      <c r="Y66">
        <v>0</v>
      </c>
      <c r="Z66">
        <v>0</v>
      </c>
      <c r="AA66">
        <v>0</v>
      </c>
      <c r="AB66">
        <v>0</v>
      </c>
      <c r="AC66">
        <v>1</v>
      </c>
      <c r="AD66">
        <v>1</v>
      </c>
      <c r="AE66">
        <v>1</v>
      </c>
      <c r="AF66">
        <v>0</v>
      </c>
      <c r="AG66">
        <v>0</v>
      </c>
      <c r="AH66">
        <v>0</v>
      </c>
      <c r="AI66">
        <v>0</v>
      </c>
      <c r="AJ66" t="s">
        <v>188</v>
      </c>
      <c r="AK66" t="s">
        <v>217</v>
      </c>
      <c r="AL66" t="s">
        <v>647</v>
      </c>
    </row>
    <row r="67" spans="1:38" x14ac:dyDescent="0.35">
      <c r="A67">
        <v>447869</v>
      </c>
      <c r="B67">
        <v>129648</v>
      </c>
      <c r="C67" t="s">
        <v>188</v>
      </c>
      <c r="D67">
        <v>84830</v>
      </c>
      <c r="E67" t="s">
        <v>789</v>
      </c>
      <c r="F67">
        <v>2953497</v>
      </c>
      <c r="G67">
        <v>0.01</v>
      </c>
      <c r="H67" t="s">
        <v>190</v>
      </c>
      <c r="I67" s="67">
        <v>44343</v>
      </c>
      <c r="J67" t="s">
        <v>202</v>
      </c>
      <c r="K67" t="s">
        <v>213</v>
      </c>
      <c r="L67" t="s">
        <v>193</v>
      </c>
      <c r="M67" t="s">
        <v>195</v>
      </c>
      <c r="N67" t="s">
        <v>195</v>
      </c>
      <c r="O67" t="s">
        <v>298</v>
      </c>
      <c r="P67" t="s">
        <v>790</v>
      </c>
      <c r="R67" t="s">
        <v>188</v>
      </c>
      <c r="S67" t="s">
        <v>791</v>
      </c>
      <c r="T67" t="s">
        <v>201</v>
      </c>
      <c r="U67" t="s">
        <v>202</v>
      </c>
      <c r="V67" s="67">
        <v>44562</v>
      </c>
      <c r="W67" t="s">
        <v>207</v>
      </c>
      <c r="X67" t="s">
        <v>231</v>
      </c>
      <c r="Y67">
        <v>1</v>
      </c>
      <c r="Z67">
        <v>1</v>
      </c>
      <c r="AA67">
        <v>0</v>
      </c>
      <c r="AB67">
        <v>0</v>
      </c>
      <c r="AC67">
        <v>0</v>
      </c>
      <c r="AD67">
        <v>0</v>
      </c>
      <c r="AE67">
        <v>0</v>
      </c>
      <c r="AF67">
        <v>1</v>
      </c>
      <c r="AG67">
        <v>0</v>
      </c>
      <c r="AH67">
        <v>1</v>
      </c>
      <c r="AI67">
        <v>0</v>
      </c>
      <c r="AJ67" t="s">
        <v>188</v>
      </c>
      <c r="AK67" t="s">
        <v>217</v>
      </c>
      <c r="AL67" t="s">
        <v>647</v>
      </c>
    </row>
    <row r="68" spans="1:38" x14ac:dyDescent="0.35">
      <c r="A68">
        <v>447869</v>
      </c>
      <c r="B68">
        <v>129648</v>
      </c>
      <c r="C68" t="s">
        <v>188</v>
      </c>
      <c r="D68">
        <v>84830</v>
      </c>
      <c r="E68" t="s">
        <v>789</v>
      </c>
      <c r="F68">
        <v>2953497</v>
      </c>
      <c r="G68">
        <v>0.01</v>
      </c>
      <c r="H68" t="s">
        <v>190</v>
      </c>
      <c r="I68" s="67">
        <v>44343</v>
      </c>
      <c r="J68" t="s">
        <v>202</v>
      </c>
      <c r="K68" t="s">
        <v>213</v>
      </c>
      <c r="L68" t="s">
        <v>193</v>
      </c>
      <c r="M68" t="s">
        <v>195</v>
      </c>
      <c r="N68" t="s">
        <v>195</v>
      </c>
      <c r="O68" t="s">
        <v>298</v>
      </c>
      <c r="P68" t="s">
        <v>790</v>
      </c>
      <c r="R68" t="s">
        <v>188</v>
      </c>
      <c r="S68" t="s">
        <v>791</v>
      </c>
      <c r="T68" t="s">
        <v>201</v>
      </c>
      <c r="U68" t="s">
        <v>202</v>
      </c>
      <c r="V68" s="67">
        <v>44562</v>
      </c>
      <c r="W68" t="s">
        <v>207</v>
      </c>
      <c r="X68" t="s">
        <v>204</v>
      </c>
      <c r="Y68">
        <v>1</v>
      </c>
      <c r="Z68">
        <v>1</v>
      </c>
      <c r="AA68">
        <v>0</v>
      </c>
      <c r="AB68">
        <v>0</v>
      </c>
      <c r="AC68">
        <v>0</v>
      </c>
      <c r="AD68">
        <v>0</v>
      </c>
      <c r="AE68">
        <v>0</v>
      </c>
      <c r="AF68">
        <v>1</v>
      </c>
      <c r="AG68">
        <v>0</v>
      </c>
      <c r="AH68">
        <v>1</v>
      </c>
      <c r="AI68">
        <v>0</v>
      </c>
      <c r="AJ68" t="s">
        <v>188</v>
      </c>
      <c r="AK68" t="s">
        <v>217</v>
      </c>
      <c r="AL68" t="s">
        <v>647</v>
      </c>
    </row>
    <row r="69" spans="1:38" x14ac:dyDescent="0.35">
      <c r="A69">
        <v>448054</v>
      </c>
      <c r="B69">
        <v>129392</v>
      </c>
      <c r="C69" t="s">
        <v>188</v>
      </c>
      <c r="D69">
        <v>84831</v>
      </c>
      <c r="E69" t="s">
        <v>792</v>
      </c>
      <c r="F69">
        <v>2953500</v>
      </c>
      <c r="G69">
        <v>0.01</v>
      </c>
      <c r="H69" t="s">
        <v>190</v>
      </c>
      <c r="I69" s="67">
        <v>44376</v>
      </c>
      <c r="J69" t="s">
        <v>202</v>
      </c>
      <c r="K69" t="s">
        <v>213</v>
      </c>
      <c r="L69" t="s">
        <v>193</v>
      </c>
      <c r="M69" t="s">
        <v>372</v>
      </c>
      <c r="N69" t="s">
        <v>195</v>
      </c>
      <c r="O69" t="s">
        <v>210</v>
      </c>
      <c r="P69" t="s">
        <v>793</v>
      </c>
      <c r="R69" t="s">
        <v>188</v>
      </c>
      <c r="S69" t="s">
        <v>794</v>
      </c>
      <c r="T69" t="s">
        <v>201</v>
      </c>
      <c r="U69" t="s">
        <v>202</v>
      </c>
      <c r="W69" t="s">
        <v>207</v>
      </c>
      <c r="X69" t="s">
        <v>231</v>
      </c>
      <c r="Y69">
        <v>1</v>
      </c>
      <c r="Z69">
        <v>1</v>
      </c>
      <c r="AA69">
        <v>0</v>
      </c>
      <c r="AB69">
        <v>0</v>
      </c>
      <c r="AC69">
        <v>0</v>
      </c>
      <c r="AD69">
        <v>0</v>
      </c>
      <c r="AE69">
        <v>0</v>
      </c>
      <c r="AF69">
        <v>1</v>
      </c>
      <c r="AG69">
        <v>0</v>
      </c>
      <c r="AH69">
        <v>1</v>
      </c>
      <c r="AI69">
        <v>0</v>
      </c>
      <c r="AJ69" t="s">
        <v>188</v>
      </c>
      <c r="AK69" t="s">
        <v>217</v>
      </c>
      <c r="AL69" t="s">
        <v>647</v>
      </c>
    </row>
    <row r="70" spans="1:38" x14ac:dyDescent="0.35">
      <c r="A70">
        <v>466340</v>
      </c>
      <c r="B70">
        <v>111742</v>
      </c>
      <c r="C70" t="s">
        <v>188</v>
      </c>
      <c r="D70">
        <v>84850</v>
      </c>
      <c r="E70" t="s">
        <v>795</v>
      </c>
      <c r="F70">
        <v>2956320</v>
      </c>
      <c r="G70">
        <v>0.74</v>
      </c>
      <c r="H70" t="s">
        <v>190</v>
      </c>
      <c r="I70" s="67">
        <v>43363</v>
      </c>
      <c r="J70" t="s">
        <v>202</v>
      </c>
      <c r="K70" t="s">
        <v>213</v>
      </c>
      <c r="L70" t="s">
        <v>193</v>
      </c>
      <c r="M70" t="s">
        <v>195</v>
      </c>
      <c r="N70" t="s">
        <v>195</v>
      </c>
      <c r="O70" t="s">
        <v>224</v>
      </c>
      <c r="P70" t="s">
        <v>796</v>
      </c>
      <c r="R70" t="s">
        <v>226</v>
      </c>
      <c r="S70" t="s">
        <v>797</v>
      </c>
      <c r="T70" t="s">
        <v>201</v>
      </c>
      <c r="U70" t="s">
        <v>191</v>
      </c>
      <c r="V70" s="67">
        <v>44562</v>
      </c>
      <c r="W70" t="s">
        <v>798</v>
      </c>
      <c r="X70" t="s">
        <v>799</v>
      </c>
      <c r="Y70">
        <v>2</v>
      </c>
      <c r="Z70">
        <v>2</v>
      </c>
      <c r="AA70">
        <v>2</v>
      </c>
      <c r="AB70">
        <v>1</v>
      </c>
      <c r="AC70">
        <v>0</v>
      </c>
      <c r="AD70">
        <v>0</v>
      </c>
      <c r="AE70">
        <v>0</v>
      </c>
      <c r="AF70">
        <v>1</v>
      </c>
      <c r="AG70">
        <v>0</v>
      </c>
      <c r="AH70">
        <v>1</v>
      </c>
      <c r="AI70">
        <v>1</v>
      </c>
      <c r="AJ70" t="s">
        <v>226</v>
      </c>
      <c r="AK70" t="s">
        <v>205</v>
      </c>
      <c r="AL70" t="s">
        <v>647</v>
      </c>
    </row>
    <row r="71" spans="1:38" x14ac:dyDescent="0.35">
      <c r="A71">
        <v>460197</v>
      </c>
      <c r="B71">
        <v>110387</v>
      </c>
      <c r="C71" t="s">
        <v>188</v>
      </c>
      <c r="D71">
        <v>85351</v>
      </c>
      <c r="E71" t="s">
        <v>382</v>
      </c>
      <c r="F71">
        <v>2969223</v>
      </c>
      <c r="G71">
        <v>0.3</v>
      </c>
      <c r="H71" t="s">
        <v>190</v>
      </c>
      <c r="I71" s="67">
        <v>44463</v>
      </c>
      <c r="J71" t="s">
        <v>202</v>
      </c>
      <c r="K71" t="s">
        <v>213</v>
      </c>
      <c r="L71" t="s">
        <v>193</v>
      </c>
      <c r="M71" t="s">
        <v>223</v>
      </c>
      <c r="N71" t="s">
        <v>195</v>
      </c>
      <c r="O71" t="s">
        <v>224</v>
      </c>
      <c r="P71" t="s">
        <v>383</v>
      </c>
      <c r="R71" t="s">
        <v>384</v>
      </c>
      <c r="S71" t="s">
        <v>385</v>
      </c>
      <c r="T71" t="s">
        <v>201</v>
      </c>
      <c r="U71" t="s">
        <v>191</v>
      </c>
      <c r="V71" s="67">
        <v>45383</v>
      </c>
      <c r="W71" t="s">
        <v>203</v>
      </c>
      <c r="X71" t="s">
        <v>206</v>
      </c>
      <c r="Y71">
        <v>2</v>
      </c>
      <c r="Z71">
        <v>2</v>
      </c>
      <c r="AA71">
        <v>2</v>
      </c>
      <c r="AB71">
        <v>0</v>
      </c>
      <c r="AC71">
        <v>0</v>
      </c>
      <c r="AD71">
        <v>0</v>
      </c>
      <c r="AE71">
        <v>0</v>
      </c>
      <c r="AF71">
        <v>2</v>
      </c>
      <c r="AG71">
        <v>0</v>
      </c>
      <c r="AH71">
        <v>2</v>
      </c>
      <c r="AI71">
        <v>2</v>
      </c>
      <c r="AJ71" t="s">
        <v>384</v>
      </c>
      <c r="AK71" t="s">
        <v>322</v>
      </c>
      <c r="AL71" t="s">
        <v>647</v>
      </c>
    </row>
    <row r="72" spans="1:38" x14ac:dyDescent="0.35">
      <c r="A72">
        <v>460197</v>
      </c>
      <c r="B72">
        <v>110387</v>
      </c>
      <c r="C72" t="s">
        <v>188</v>
      </c>
      <c r="D72">
        <v>85351</v>
      </c>
      <c r="E72" t="s">
        <v>382</v>
      </c>
      <c r="F72">
        <v>2969223</v>
      </c>
      <c r="G72">
        <v>0.3</v>
      </c>
      <c r="H72" t="s">
        <v>190</v>
      </c>
      <c r="I72" s="67">
        <v>44463</v>
      </c>
      <c r="J72" t="s">
        <v>202</v>
      </c>
      <c r="K72" t="s">
        <v>213</v>
      </c>
      <c r="L72" t="s">
        <v>193</v>
      </c>
      <c r="M72" t="s">
        <v>223</v>
      </c>
      <c r="N72" t="s">
        <v>195</v>
      </c>
      <c r="O72" t="s">
        <v>224</v>
      </c>
      <c r="P72" t="s">
        <v>383</v>
      </c>
      <c r="R72" t="s">
        <v>384</v>
      </c>
      <c r="S72" t="s">
        <v>385</v>
      </c>
      <c r="T72" t="s">
        <v>201</v>
      </c>
      <c r="U72" t="s">
        <v>191</v>
      </c>
      <c r="V72" s="67">
        <v>45383</v>
      </c>
      <c r="W72" t="s">
        <v>203</v>
      </c>
      <c r="X72" t="s">
        <v>211</v>
      </c>
      <c r="Y72">
        <v>1</v>
      </c>
      <c r="Z72">
        <v>1</v>
      </c>
      <c r="AA72">
        <v>1</v>
      </c>
      <c r="AB72">
        <v>0</v>
      </c>
      <c r="AC72">
        <v>0</v>
      </c>
      <c r="AD72">
        <v>0</v>
      </c>
      <c r="AE72">
        <v>0</v>
      </c>
      <c r="AF72">
        <v>1</v>
      </c>
      <c r="AG72">
        <v>0</v>
      </c>
      <c r="AH72">
        <v>1</v>
      </c>
      <c r="AI72">
        <v>1</v>
      </c>
      <c r="AJ72" t="s">
        <v>384</v>
      </c>
      <c r="AK72" t="s">
        <v>322</v>
      </c>
      <c r="AL72" t="s">
        <v>647</v>
      </c>
    </row>
    <row r="73" spans="1:38" x14ac:dyDescent="0.35">
      <c r="A73">
        <v>448307</v>
      </c>
      <c r="B73">
        <v>122406</v>
      </c>
      <c r="C73" t="s">
        <v>188</v>
      </c>
      <c r="D73">
        <v>85688</v>
      </c>
      <c r="E73" t="s">
        <v>387</v>
      </c>
      <c r="F73">
        <v>2977664</v>
      </c>
      <c r="G73">
        <v>0.05</v>
      </c>
      <c r="H73" t="s">
        <v>190</v>
      </c>
      <c r="I73" s="67">
        <v>44391</v>
      </c>
      <c r="J73" t="s">
        <v>202</v>
      </c>
      <c r="K73" t="s">
        <v>213</v>
      </c>
      <c r="L73" t="s">
        <v>193</v>
      </c>
      <c r="M73" t="s">
        <v>195</v>
      </c>
      <c r="N73" t="s">
        <v>195</v>
      </c>
      <c r="O73" t="s">
        <v>224</v>
      </c>
      <c r="P73" t="s">
        <v>388</v>
      </c>
      <c r="R73" t="s">
        <v>389</v>
      </c>
      <c r="S73" t="s">
        <v>390</v>
      </c>
      <c r="T73" t="s">
        <v>391</v>
      </c>
      <c r="U73" t="s">
        <v>202</v>
      </c>
      <c r="V73" s="67">
        <v>45474</v>
      </c>
      <c r="W73" t="s">
        <v>203</v>
      </c>
      <c r="X73" t="s">
        <v>206</v>
      </c>
      <c r="Y73">
        <v>1</v>
      </c>
      <c r="Z73">
        <v>1</v>
      </c>
      <c r="AA73">
        <v>1</v>
      </c>
      <c r="AB73">
        <v>0</v>
      </c>
      <c r="AC73">
        <v>0</v>
      </c>
      <c r="AD73">
        <v>0</v>
      </c>
      <c r="AE73">
        <v>0</v>
      </c>
      <c r="AF73">
        <v>1</v>
      </c>
      <c r="AG73">
        <v>0</v>
      </c>
      <c r="AH73">
        <v>1</v>
      </c>
      <c r="AI73">
        <v>1</v>
      </c>
      <c r="AJ73" t="s">
        <v>658</v>
      </c>
      <c r="AK73" t="s">
        <v>241</v>
      </c>
      <c r="AL73" t="s">
        <v>647</v>
      </c>
    </row>
    <row r="74" spans="1:38" x14ac:dyDescent="0.35">
      <c r="A74">
        <v>455836</v>
      </c>
      <c r="B74">
        <v>115641</v>
      </c>
      <c r="C74" t="s">
        <v>188</v>
      </c>
      <c r="D74">
        <v>85691</v>
      </c>
      <c r="E74" t="s">
        <v>392</v>
      </c>
      <c r="F74">
        <v>2977665</v>
      </c>
      <c r="G74">
        <v>0.12</v>
      </c>
      <c r="H74" t="s">
        <v>190</v>
      </c>
      <c r="I74" s="67">
        <v>44428</v>
      </c>
      <c r="J74" t="s">
        <v>202</v>
      </c>
      <c r="K74" t="s">
        <v>213</v>
      </c>
      <c r="L74" t="s">
        <v>193</v>
      </c>
      <c r="M74" t="s">
        <v>195</v>
      </c>
      <c r="N74" t="s">
        <v>195</v>
      </c>
      <c r="O74" t="s">
        <v>224</v>
      </c>
      <c r="P74" t="s">
        <v>393</v>
      </c>
      <c r="R74" t="s">
        <v>325</v>
      </c>
      <c r="S74" t="s">
        <v>394</v>
      </c>
      <c r="T74" t="s">
        <v>391</v>
      </c>
      <c r="U74" t="s">
        <v>202</v>
      </c>
      <c r="V74" s="67">
        <v>45498</v>
      </c>
      <c r="W74" t="s">
        <v>203</v>
      </c>
      <c r="X74" t="s">
        <v>206</v>
      </c>
      <c r="Y74">
        <v>1</v>
      </c>
      <c r="Z74">
        <v>1</v>
      </c>
      <c r="AA74">
        <v>1</v>
      </c>
      <c r="AB74">
        <v>0</v>
      </c>
      <c r="AC74">
        <v>0</v>
      </c>
      <c r="AD74">
        <v>0</v>
      </c>
      <c r="AE74">
        <v>0</v>
      </c>
      <c r="AF74">
        <v>1</v>
      </c>
      <c r="AG74">
        <v>0</v>
      </c>
      <c r="AH74">
        <v>1</v>
      </c>
      <c r="AI74">
        <v>1</v>
      </c>
      <c r="AJ74" t="s">
        <v>658</v>
      </c>
      <c r="AK74" t="s">
        <v>241</v>
      </c>
      <c r="AL74" t="s">
        <v>647</v>
      </c>
    </row>
    <row r="75" spans="1:38" x14ac:dyDescent="0.35">
      <c r="A75">
        <v>462842</v>
      </c>
      <c r="B75">
        <v>113255</v>
      </c>
      <c r="C75" t="s">
        <v>188</v>
      </c>
      <c r="D75">
        <v>86288</v>
      </c>
      <c r="E75" t="s">
        <v>424</v>
      </c>
      <c r="F75">
        <v>2997713</v>
      </c>
      <c r="G75">
        <v>0.24</v>
      </c>
      <c r="H75" t="s">
        <v>190</v>
      </c>
      <c r="I75" s="67">
        <v>44538</v>
      </c>
      <c r="J75" t="s">
        <v>202</v>
      </c>
      <c r="K75" t="s">
        <v>213</v>
      </c>
      <c r="L75" t="s">
        <v>193</v>
      </c>
      <c r="M75" t="s">
        <v>195</v>
      </c>
      <c r="N75" t="s">
        <v>195</v>
      </c>
      <c r="O75" t="s">
        <v>196</v>
      </c>
      <c r="P75" t="s">
        <v>425</v>
      </c>
      <c r="R75" t="s">
        <v>426</v>
      </c>
      <c r="S75" t="s">
        <v>427</v>
      </c>
      <c r="T75" t="s">
        <v>201</v>
      </c>
      <c r="U75" t="s">
        <v>202</v>
      </c>
      <c r="V75" s="67">
        <v>45658</v>
      </c>
      <c r="W75" t="s">
        <v>223</v>
      </c>
      <c r="X75" t="s">
        <v>231</v>
      </c>
      <c r="Y75">
        <v>1</v>
      </c>
      <c r="Z75">
        <v>1</v>
      </c>
      <c r="AA75">
        <v>1</v>
      </c>
      <c r="AB75">
        <v>0</v>
      </c>
      <c r="AC75">
        <v>1</v>
      </c>
      <c r="AD75">
        <v>1</v>
      </c>
      <c r="AE75">
        <v>1</v>
      </c>
      <c r="AF75">
        <v>1</v>
      </c>
      <c r="AG75">
        <v>0</v>
      </c>
      <c r="AH75">
        <v>1</v>
      </c>
      <c r="AI75">
        <v>1</v>
      </c>
      <c r="AJ75" t="s">
        <v>658</v>
      </c>
      <c r="AK75" t="s">
        <v>241</v>
      </c>
      <c r="AL75" t="s">
        <v>647</v>
      </c>
    </row>
    <row r="76" spans="1:38" x14ac:dyDescent="0.35">
      <c r="A76">
        <v>457657</v>
      </c>
      <c r="B76">
        <v>132185</v>
      </c>
      <c r="C76" t="s">
        <v>188</v>
      </c>
      <c r="D76">
        <v>86290</v>
      </c>
      <c r="E76" t="s">
        <v>433</v>
      </c>
      <c r="F76">
        <v>2997716</v>
      </c>
      <c r="G76">
        <v>0.25</v>
      </c>
      <c r="H76" t="s">
        <v>190</v>
      </c>
      <c r="I76" s="67">
        <v>44538</v>
      </c>
      <c r="J76" t="s">
        <v>202</v>
      </c>
      <c r="K76" t="s">
        <v>213</v>
      </c>
      <c r="L76" t="s">
        <v>193</v>
      </c>
      <c r="M76" t="s">
        <v>434</v>
      </c>
      <c r="N76" t="s">
        <v>195</v>
      </c>
      <c r="O76" t="s">
        <v>224</v>
      </c>
      <c r="P76" t="s">
        <v>435</v>
      </c>
      <c r="R76" t="s">
        <v>300</v>
      </c>
      <c r="S76" t="s">
        <v>436</v>
      </c>
      <c r="T76" t="s">
        <v>201</v>
      </c>
      <c r="U76" t="s">
        <v>191</v>
      </c>
      <c r="V76" s="67">
        <v>45567</v>
      </c>
      <c r="W76" t="s">
        <v>203</v>
      </c>
      <c r="X76" t="s">
        <v>206</v>
      </c>
      <c r="Y76">
        <v>1</v>
      </c>
      <c r="Z76">
        <v>1</v>
      </c>
      <c r="AA76">
        <v>1</v>
      </c>
      <c r="AB76">
        <v>0</v>
      </c>
      <c r="AC76">
        <v>0</v>
      </c>
      <c r="AD76">
        <v>0</v>
      </c>
      <c r="AE76">
        <v>0</v>
      </c>
      <c r="AF76">
        <v>1</v>
      </c>
      <c r="AG76">
        <v>0</v>
      </c>
      <c r="AH76">
        <v>1</v>
      </c>
      <c r="AI76">
        <v>1</v>
      </c>
      <c r="AJ76" t="s">
        <v>601</v>
      </c>
      <c r="AK76" t="s">
        <v>205</v>
      </c>
      <c r="AL76" t="s">
        <v>647</v>
      </c>
    </row>
    <row r="77" spans="1:38" x14ac:dyDescent="0.35">
      <c r="A77">
        <v>460596</v>
      </c>
      <c r="B77">
        <v>114123</v>
      </c>
      <c r="C77" t="s">
        <v>188</v>
      </c>
      <c r="D77">
        <v>86534</v>
      </c>
      <c r="E77" t="s">
        <v>800</v>
      </c>
      <c r="F77">
        <v>3008521</v>
      </c>
      <c r="G77">
        <v>0.41</v>
      </c>
      <c r="H77" t="s">
        <v>666</v>
      </c>
      <c r="I77" s="67">
        <v>44596</v>
      </c>
      <c r="J77" t="s">
        <v>202</v>
      </c>
      <c r="K77" t="s">
        <v>213</v>
      </c>
      <c r="L77" t="s">
        <v>193</v>
      </c>
      <c r="M77" t="s">
        <v>223</v>
      </c>
      <c r="N77" t="s">
        <v>195</v>
      </c>
      <c r="O77" t="s">
        <v>224</v>
      </c>
      <c r="P77" t="s">
        <v>801</v>
      </c>
      <c r="R77" t="s">
        <v>802</v>
      </c>
      <c r="S77" t="s">
        <v>803</v>
      </c>
      <c r="T77" t="s">
        <v>391</v>
      </c>
      <c r="U77" t="s">
        <v>191</v>
      </c>
      <c r="W77" t="s">
        <v>203</v>
      </c>
      <c r="X77" t="s">
        <v>554</v>
      </c>
      <c r="Y77">
        <v>2</v>
      </c>
      <c r="Z77">
        <v>2</v>
      </c>
      <c r="AA77">
        <v>0</v>
      </c>
      <c r="AB77">
        <v>0</v>
      </c>
      <c r="AC77">
        <v>0</v>
      </c>
      <c r="AD77">
        <v>0</v>
      </c>
      <c r="AE77">
        <v>0</v>
      </c>
      <c r="AF77">
        <v>2</v>
      </c>
      <c r="AG77">
        <v>0</v>
      </c>
      <c r="AH77">
        <v>2</v>
      </c>
      <c r="AI77">
        <v>0</v>
      </c>
      <c r="AJ77" t="s">
        <v>802</v>
      </c>
      <c r="AK77" t="s">
        <v>322</v>
      </c>
      <c r="AL77" t="s">
        <v>647</v>
      </c>
    </row>
    <row r="78" spans="1:38" x14ac:dyDescent="0.35">
      <c r="A78">
        <v>455940</v>
      </c>
      <c r="B78">
        <v>114697</v>
      </c>
      <c r="C78" t="s">
        <v>188</v>
      </c>
      <c r="D78">
        <v>86555</v>
      </c>
      <c r="E78" t="s">
        <v>807</v>
      </c>
      <c r="F78">
        <v>3008526</v>
      </c>
      <c r="G78">
        <v>0.21</v>
      </c>
      <c r="H78" t="s">
        <v>190</v>
      </c>
      <c r="I78" s="67">
        <v>44588</v>
      </c>
      <c r="J78" t="s">
        <v>202</v>
      </c>
      <c r="K78" t="s">
        <v>213</v>
      </c>
      <c r="L78" t="s">
        <v>193</v>
      </c>
      <c r="M78" t="s">
        <v>195</v>
      </c>
      <c r="N78" t="s">
        <v>195</v>
      </c>
      <c r="O78" t="s">
        <v>196</v>
      </c>
      <c r="P78" t="s">
        <v>808</v>
      </c>
      <c r="R78" t="s">
        <v>325</v>
      </c>
      <c r="S78" t="s">
        <v>809</v>
      </c>
      <c r="T78" t="s">
        <v>201</v>
      </c>
      <c r="U78" t="s">
        <v>202</v>
      </c>
      <c r="V78" s="67">
        <v>45658</v>
      </c>
      <c r="W78" t="s">
        <v>203</v>
      </c>
      <c r="X78" t="s">
        <v>206</v>
      </c>
      <c r="Y78">
        <v>1</v>
      </c>
      <c r="Z78">
        <v>1</v>
      </c>
      <c r="AA78">
        <v>0</v>
      </c>
      <c r="AB78">
        <v>0</v>
      </c>
      <c r="AC78">
        <v>1</v>
      </c>
      <c r="AD78">
        <v>1</v>
      </c>
      <c r="AE78">
        <v>0</v>
      </c>
      <c r="AF78">
        <v>1</v>
      </c>
      <c r="AG78">
        <v>1</v>
      </c>
      <c r="AH78">
        <v>0</v>
      </c>
      <c r="AI78">
        <v>0</v>
      </c>
      <c r="AJ78" t="s">
        <v>658</v>
      </c>
      <c r="AK78" t="s">
        <v>241</v>
      </c>
      <c r="AL78" t="s">
        <v>647</v>
      </c>
    </row>
    <row r="79" spans="1:38" x14ac:dyDescent="0.35">
      <c r="A79">
        <v>458723</v>
      </c>
      <c r="B79">
        <v>132886</v>
      </c>
      <c r="C79" t="s">
        <v>188</v>
      </c>
      <c r="D79">
        <v>86557</v>
      </c>
      <c r="E79" t="s">
        <v>810</v>
      </c>
      <c r="F79">
        <v>3008530</v>
      </c>
      <c r="G79">
        <v>0.11</v>
      </c>
      <c r="H79" t="s">
        <v>190</v>
      </c>
      <c r="I79" s="67">
        <v>44578</v>
      </c>
      <c r="J79" t="s">
        <v>202</v>
      </c>
      <c r="K79" t="s">
        <v>213</v>
      </c>
      <c r="L79" t="s">
        <v>193</v>
      </c>
      <c r="M79" t="s">
        <v>195</v>
      </c>
      <c r="N79" t="s">
        <v>195</v>
      </c>
      <c r="O79" t="s">
        <v>224</v>
      </c>
      <c r="P79" t="s">
        <v>811</v>
      </c>
      <c r="R79" t="s">
        <v>300</v>
      </c>
      <c r="S79" t="s">
        <v>812</v>
      </c>
      <c r="T79" t="s">
        <v>201</v>
      </c>
      <c r="U79" t="s">
        <v>191</v>
      </c>
      <c r="W79" t="s">
        <v>203</v>
      </c>
      <c r="X79" t="s">
        <v>231</v>
      </c>
      <c r="Y79">
        <v>1</v>
      </c>
      <c r="Z79">
        <v>1</v>
      </c>
      <c r="AA79">
        <v>0</v>
      </c>
      <c r="AB79">
        <v>0</v>
      </c>
      <c r="AC79">
        <v>0</v>
      </c>
      <c r="AD79">
        <v>0</v>
      </c>
      <c r="AE79">
        <v>0</v>
      </c>
      <c r="AF79">
        <v>1</v>
      </c>
      <c r="AG79">
        <v>0</v>
      </c>
      <c r="AH79">
        <v>1</v>
      </c>
      <c r="AI79">
        <v>0</v>
      </c>
      <c r="AJ79" t="s">
        <v>601</v>
      </c>
      <c r="AK79" t="s">
        <v>205</v>
      </c>
      <c r="AL79" t="s">
        <v>647</v>
      </c>
    </row>
    <row r="80" spans="1:38" x14ac:dyDescent="0.35">
      <c r="A80">
        <v>455953</v>
      </c>
      <c r="B80">
        <v>115470</v>
      </c>
      <c r="C80" t="s">
        <v>188</v>
      </c>
      <c r="D80">
        <v>87137</v>
      </c>
      <c r="E80" t="s">
        <v>813</v>
      </c>
      <c r="F80">
        <v>3017076</v>
      </c>
      <c r="G80">
        <v>0.1</v>
      </c>
      <c r="H80" t="s">
        <v>190</v>
      </c>
      <c r="I80" s="67">
        <v>44630</v>
      </c>
      <c r="J80" t="s">
        <v>202</v>
      </c>
      <c r="K80" t="s">
        <v>213</v>
      </c>
      <c r="L80" t="s">
        <v>193</v>
      </c>
      <c r="M80" t="s">
        <v>195</v>
      </c>
      <c r="N80" t="s">
        <v>195</v>
      </c>
      <c r="O80" t="s">
        <v>196</v>
      </c>
      <c r="P80" t="s">
        <v>814</v>
      </c>
      <c r="R80" t="s">
        <v>325</v>
      </c>
      <c r="S80" t="s">
        <v>815</v>
      </c>
      <c r="T80" t="s">
        <v>201</v>
      </c>
      <c r="U80" t="s">
        <v>202</v>
      </c>
      <c r="W80" t="s">
        <v>203</v>
      </c>
      <c r="X80" t="s">
        <v>206</v>
      </c>
      <c r="Y80">
        <v>1</v>
      </c>
      <c r="Z80">
        <v>1</v>
      </c>
      <c r="AA80">
        <v>0</v>
      </c>
      <c r="AB80">
        <v>0</v>
      </c>
      <c r="AC80">
        <v>1</v>
      </c>
      <c r="AD80">
        <v>1</v>
      </c>
      <c r="AE80">
        <v>0</v>
      </c>
      <c r="AF80">
        <v>1</v>
      </c>
      <c r="AG80">
        <v>1</v>
      </c>
      <c r="AH80">
        <v>0</v>
      </c>
      <c r="AI80">
        <v>0</v>
      </c>
      <c r="AJ80" t="s">
        <v>325</v>
      </c>
      <c r="AK80" t="s">
        <v>205</v>
      </c>
      <c r="AL80" t="s">
        <v>647</v>
      </c>
    </row>
    <row r="81" spans="1:38" x14ac:dyDescent="0.35">
      <c r="A81">
        <v>455953</v>
      </c>
      <c r="B81">
        <v>115470</v>
      </c>
      <c r="C81" t="s">
        <v>188</v>
      </c>
      <c r="D81">
        <v>87137</v>
      </c>
      <c r="E81" t="s">
        <v>813</v>
      </c>
      <c r="F81">
        <v>3017076</v>
      </c>
      <c r="G81">
        <v>0.1</v>
      </c>
      <c r="H81" t="s">
        <v>190</v>
      </c>
      <c r="I81" s="67">
        <v>44630</v>
      </c>
      <c r="J81" t="s">
        <v>202</v>
      </c>
      <c r="K81" t="s">
        <v>213</v>
      </c>
      <c r="L81" t="s">
        <v>193</v>
      </c>
      <c r="M81" t="s">
        <v>195</v>
      </c>
      <c r="N81" t="s">
        <v>195</v>
      </c>
      <c r="O81" t="s">
        <v>196</v>
      </c>
      <c r="P81" t="s">
        <v>814</v>
      </c>
      <c r="R81" t="s">
        <v>325</v>
      </c>
      <c r="S81" t="s">
        <v>815</v>
      </c>
      <c r="T81" t="s">
        <v>201</v>
      </c>
      <c r="U81" t="s">
        <v>202</v>
      </c>
      <c r="W81" t="s">
        <v>203</v>
      </c>
      <c r="X81" t="s">
        <v>211</v>
      </c>
      <c r="Y81">
        <v>1</v>
      </c>
      <c r="Z81">
        <v>1</v>
      </c>
      <c r="AA81">
        <v>0</v>
      </c>
      <c r="AB81">
        <v>0</v>
      </c>
      <c r="AC81">
        <v>0</v>
      </c>
      <c r="AD81">
        <v>0</v>
      </c>
      <c r="AE81">
        <v>0</v>
      </c>
      <c r="AF81">
        <v>1</v>
      </c>
      <c r="AG81">
        <v>0</v>
      </c>
      <c r="AH81">
        <v>1</v>
      </c>
      <c r="AI81">
        <v>0</v>
      </c>
      <c r="AJ81" t="s">
        <v>325</v>
      </c>
      <c r="AK81" t="s">
        <v>205</v>
      </c>
      <c r="AL81" t="s">
        <v>647</v>
      </c>
    </row>
    <row r="82" spans="1:38" x14ac:dyDescent="0.35">
      <c r="A82">
        <v>453045</v>
      </c>
      <c r="B82">
        <v>117555</v>
      </c>
      <c r="C82" t="s">
        <v>188</v>
      </c>
      <c r="D82">
        <v>87140</v>
      </c>
      <c r="E82" t="s">
        <v>452</v>
      </c>
      <c r="F82">
        <v>3017078</v>
      </c>
      <c r="G82">
        <v>0.37</v>
      </c>
      <c r="H82" t="s">
        <v>190</v>
      </c>
      <c r="I82" s="67">
        <v>44628</v>
      </c>
      <c r="J82" t="s">
        <v>202</v>
      </c>
      <c r="K82" t="s">
        <v>213</v>
      </c>
      <c r="L82" t="s">
        <v>193</v>
      </c>
      <c r="M82" t="s">
        <v>195</v>
      </c>
      <c r="N82" t="s">
        <v>195</v>
      </c>
      <c r="O82" t="s">
        <v>224</v>
      </c>
      <c r="P82" t="s">
        <v>453</v>
      </c>
      <c r="R82" t="s">
        <v>318</v>
      </c>
      <c r="S82" t="s">
        <v>454</v>
      </c>
      <c r="T82" t="s">
        <v>201</v>
      </c>
      <c r="U82" t="s">
        <v>191</v>
      </c>
      <c r="V82" s="67">
        <v>45658</v>
      </c>
      <c r="W82" t="s">
        <v>203</v>
      </c>
      <c r="X82" t="s">
        <v>206</v>
      </c>
      <c r="Y82">
        <v>1</v>
      </c>
      <c r="Z82">
        <v>1</v>
      </c>
      <c r="AA82">
        <v>1</v>
      </c>
      <c r="AB82">
        <v>0</v>
      </c>
      <c r="AC82">
        <v>0</v>
      </c>
      <c r="AD82">
        <v>0</v>
      </c>
      <c r="AE82">
        <v>0</v>
      </c>
      <c r="AF82">
        <v>1</v>
      </c>
      <c r="AG82">
        <v>0</v>
      </c>
      <c r="AH82">
        <v>1</v>
      </c>
      <c r="AI82">
        <v>1</v>
      </c>
      <c r="AJ82" t="s">
        <v>658</v>
      </c>
      <c r="AK82" t="s">
        <v>241</v>
      </c>
      <c r="AL82" t="s">
        <v>647</v>
      </c>
    </row>
    <row r="83" spans="1:38" x14ac:dyDescent="0.35">
      <c r="A83">
        <v>446157</v>
      </c>
      <c r="B83">
        <v>124344</v>
      </c>
      <c r="C83" t="s">
        <v>188</v>
      </c>
      <c r="D83">
        <v>62229</v>
      </c>
      <c r="E83" t="s">
        <v>816</v>
      </c>
      <c r="F83">
        <v>3019855</v>
      </c>
      <c r="G83">
        <v>0.63</v>
      </c>
      <c r="H83" t="s">
        <v>190</v>
      </c>
      <c r="I83" s="67">
        <v>44634</v>
      </c>
      <c r="J83" t="s">
        <v>202</v>
      </c>
      <c r="K83" t="s">
        <v>213</v>
      </c>
      <c r="L83" t="s">
        <v>193</v>
      </c>
      <c r="M83" t="s">
        <v>195</v>
      </c>
      <c r="N83" t="s">
        <v>195</v>
      </c>
      <c r="O83" t="s">
        <v>196</v>
      </c>
      <c r="P83" t="s">
        <v>817</v>
      </c>
      <c r="R83" t="s">
        <v>478</v>
      </c>
      <c r="S83" t="s">
        <v>818</v>
      </c>
      <c r="T83" t="s">
        <v>201</v>
      </c>
      <c r="U83" t="s">
        <v>202</v>
      </c>
      <c r="V83" s="67">
        <v>44562</v>
      </c>
      <c r="W83" t="s">
        <v>203</v>
      </c>
      <c r="X83" t="s">
        <v>206</v>
      </c>
      <c r="Y83">
        <v>0</v>
      </c>
      <c r="Z83">
        <v>0</v>
      </c>
      <c r="AA83">
        <v>0</v>
      </c>
      <c r="AB83">
        <v>0</v>
      </c>
      <c r="AC83">
        <v>1</v>
      </c>
      <c r="AD83">
        <v>1</v>
      </c>
      <c r="AE83">
        <v>1</v>
      </c>
      <c r="AF83">
        <v>0</v>
      </c>
      <c r="AG83">
        <v>0</v>
      </c>
      <c r="AH83">
        <v>0</v>
      </c>
      <c r="AI83">
        <v>0</v>
      </c>
      <c r="AJ83" t="s">
        <v>658</v>
      </c>
      <c r="AK83" t="s">
        <v>241</v>
      </c>
      <c r="AL83" t="s">
        <v>647</v>
      </c>
    </row>
    <row r="84" spans="1:38" x14ac:dyDescent="0.35">
      <c r="A84">
        <v>446157</v>
      </c>
      <c r="B84">
        <v>124344</v>
      </c>
      <c r="C84" t="s">
        <v>188</v>
      </c>
      <c r="D84">
        <v>62229</v>
      </c>
      <c r="E84" t="s">
        <v>816</v>
      </c>
      <c r="F84">
        <v>3019855</v>
      </c>
      <c r="G84">
        <v>0.63</v>
      </c>
      <c r="H84" t="s">
        <v>190</v>
      </c>
      <c r="I84" s="67">
        <v>44634</v>
      </c>
      <c r="J84" t="s">
        <v>202</v>
      </c>
      <c r="K84" t="s">
        <v>213</v>
      </c>
      <c r="L84" t="s">
        <v>193</v>
      </c>
      <c r="M84" t="s">
        <v>195</v>
      </c>
      <c r="N84" t="s">
        <v>195</v>
      </c>
      <c r="O84" t="s">
        <v>196</v>
      </c>
      <c r="P84" t="s">
        <v>817</v>
      </c>
      <c r="R84" t="s">
        <v>478</v>
      </c>
      <c r="S84" t="s">
        <v>818</v>
      </c>
      <c r="T84" t="s">
        <v>201</v>
      </c>
      <c r="U84" t="s">
        <v>202</v>
      </c>
      <c r="V84" s="67">
        <v>44562</v>
      </c>
      <c r="W84" t="s">
        <v>203</v>
      </c>
      <c r="X84" t="s">
        <v>211</v>
      </c>
      <c r="Y84">
        <v>1</v>
      </c>
      <c r="Z84">
        <v>1</v>
      </c>
      <c r="AA84">
        <v>1</v>
      </c>
      <c r="AB84">
        <v>0</v>
      </c>
      <c r="AC84">
        <v>0</v>
      </c>
      <c r="AD84">
        <v>0</v>
      </c>
      <c r="AE84">
        <v>0</v>
      </c>
      <c r="AF84">
        <v>1</v>
      </c>
      <c r="AG84">
        <v>0</v>
      </c>
      <c r="AH84">
        <v>1</v>
      </c>
      <c r="AI84">
        <v>1</v>
      </c>
      <c r="AJ84" t="s">
        <v>658</v>
      </c>
      <c r="AK84" t="s">
        <v>241</v>
      </c>
      <c r="AL84" t="s">
        <v>647</v>
      </c>
    </row>
    <row r="85" spans="1:38" x14ac:dyDescent="0.35">
      <c r="A85">
        <v>453295</v>
      </c>
      <c r="B85">
        <v>117927</v>
      </c>
      <c r="C85" t="s">
        <v>188</v>
      </c>
      <c r="D85">
        <v>87840</v>
      </c>
      <c r="E85" t="s">
        <v>819</v>
      </c>
      <c r="F85">
        <v>3037132</v>
      </c>
      <c r="G85">
        <v>0.1</v>
      </c>
      <c r="H85" t="s">
        <v>190</v>
      </c>
      <c r="I85" s="67">
        <v>44708</v>
      </c>
      <c r="J85" t="s">
        <v>202</v>
      </c>
      <c r="K85" t="s">
        <v>213</v>
      </c>
      <c r="L85" t="s">
        <v>193</v>
      </c>
      <c r="M85" t="s">
        <v>195</v>
      </c>
      <c r="N85" t="s">
        <v>195</v>
      </c>
      <c r="O85" t="s">
        <v>196</v>
      </c>
      <c r="P85" t="s">
        <v>820</v>
      </c>
      <c r="Q85" t="s">
        <v>821</v>
      </c>
      <c r="R85" t="s">
        <v>318</v>
      </c>
      <c r="S85" t="s">
        <v>822</v>
      </c>
      <c r="T85" t="s">
        <v>201</v>
      </c>
      <c r="U85" t="s">
        <v>202</v>
      </c>
      <c r="V85" s="67">
        <v>44847</v>
      </c>
      <c r="W85" t="s">
        <v>203</v>
      </c>
      <c r="X85" t="s">
        <v>206</v>
      </c>
      <c r="Y85">
        <v>1</v>
      </c>
      <c r="Z85">
        <v>1</v>
      </c>
      <c r="AA85">
        <v>1</v>
      </c>
      <c r="AB85">
        <v>0</v>
      </c>
      <c r="AC85">
        <v>1</v>
      </c>
      <c r="AD85">
        <v>1</v>
      </c>
      <c r="AE85">
        <v>0</v>
      </c>
      <c r="AF85">
        <v>1</v>
      </c>
      <c r="AG85">
        <v>1</v>
      </c>
      <c r="AH85">
        <v>0</v>
      </c>
      <c r="AI85">
        <v>1</v>
      </c>
      <c r="AJ85" t="s">
        <v>658</v>
      </c>
      <c r="AK85" t="s">
        <v>241</v>
      </c>
      <c r="AL85" t="s">
        <v>647</v>
      </c>
    </row>
    <row r="86" spans="1:38" x14ac:dyDescent="0.35">
      <c r="A86">
        <v>455766</v>
      </c>
      <c r="B86">
        <v>142325</v>
      </c>
      <c r="C86" t="s">
        <v>188</v>
      </c>
      <c r="D86">
        <v>87841</v>
      </c>
      <c r="E86" t="s">
        <v>823</v>
      </c>
      <c r="F86">
        <v>3037133</v>
      </c>
      <c r="G86">
        <v>0.61</v>
      </c>
      <c r="H86" t="s">
        <v>293</v>
      </c>
      <c r="I86" s="67">
        <v>44693</v>
      </c>
      <c r="J86" t="s">
        <v>202</v>
      </c>
      <c r="K86" t="s">
        <v>213</v>
      </c>
      <c r="L86" t="s">
        <v>193</v>
      </c>
      <c r="M86" t="s">
        <v>223</v>
      </c>
      <c r="N86" t="s">
        <v>195</v>
      </c>
      <c r="O86" t="s">
        <v>210</v>
      </c>
      <c r="P86" t="s">
        <v>824</v>
      </c>
      <c r="R86" t="s">
        <v>578</v>
      </c>
      <c r="S86" t="s">
        <v>825</v>
      </c>
      <c r="T86" t="s">
        <v>201</v>
      </c>
      <c r="U86" t="s">
        <v>191</v>
      </c>
      <c r="W86" t="s">
        <v>203</v>
      </c>
      <c r="X86" t="s">
        <v>204</v>
      </c>
      <c r="Y86">
        <v>1</v>
      </c>
      <c r="Z86">
        <v>1</v>
      </c>
      <c r="AA86">
        <v>0</v>
      </c>
      <c r="AB86">
        <v>0</v>
      </c>
      <c r="AC86">
        <v>0</v>
      </c>
      <c r="AD86">
        <v>0</v>
      </c>
      <c r="AE86">
        <v>0</v>
      </c>
      <c r="AF86">
        <v>1</v>
      </c>
      <c r="AG86">
        <v>0</v>
      </c>
      <c r="AH86">
        <v>1</v>
      </c>
      <c r="AI86">
        <v>0</v>
      </c>
      <c r="AJ86" t="s">
        <v>658</v>
      </c>
      <c r="AK86" t="s">
        <v>241</v>
      </c>
      <c r="AL86" t="s">
        <v>647</v>
      </c>
    </row>
    <row r="87" spans="1:38" x14ac:dyDescent="0.35">
      <c r="A87">
        <v>452802</v>
      </c>
      <c r="B87">
        <v>113570</v>
      </c>
      <c r="C87" t="s">
        <v>188</v>
      </c>
      <c r="D87">
        <v>83924</v>
      </c>
      <c r="E87" t="s">
        <v>826</v>
      </c>
      <c r="F87">
        <v>3035534</v>
      </c>
      <c r="G87">
        <v>0.69</v>
      </c>
      <c r="H87" t="s">
        <v>190</v>
      </c>
      <c r="I87" s="67">
        <v>44686</v>
      </c>
      <c r="J87" t="s">
        <v>191</v>
      </c>
      <c r="K87" t="s">
        <v>213</v>
      </c>
      <c r="L87" t="s">
        <v>193</v>
      </c>
      <c r="M87" t="s">
        <v>223</v>
      </c>
      <c r="N87" t="s">
        <v>195</v>
      </c>
      <c r="O87" t="s">
        <v>224</v>
      </c>
      <c r="P87" t="s">
        <v>827</v>
      </c>
      <c r="R87" t="s">
        <v>412</v>
      </c>
      <c r="S87" t="s">
        <v>828</v>
      </c>
      <c r="T87" t="s">
        <v>201</v>
      </c>
      <c r="U87" t="s">
        <v>191</v>
      </c>
      <c r="W87" t="s">
        <v>203</v>
      </c>
      <c r="X87" t="s">
        <v>204</v>
      </c>
      <c r="Y87">
        <v>1</v>
      </c>
      <c r="Z87">
        <v>1</v>
      </c>
      <c r="AA87">
        <v>0</v>
      </c>
      <c r="AB87">
        <v>0</v>
      </c>
      <c r="AC87">
        <v>0</v>
      </c>
      <c r="AD87">
        <v>0</v>
      </c>
      <c r="AE87">
        <v>0</v>
      </c>
      <c r="AF87">
        <v>1</v>
      </c>
      <c r="AG87">
        <v>0</v>
      </c>
      <c r="AH87">
        <v>1</v>
      </c>
      <c r="AI87">
        <v>0</v>
      </c>
      <c r="AJ87" t="s">
        <v>658</v>
      </c>
      <c r="AK87" t="s">
        <v>241</v>
      </c>
      <c r="AL87" t="s">
        <v>647</v>
      </c>
    </row>
    <row r="88" spans="1:38" x14ac:dyDescent="0.35">
      <c r="A88">
        <v>439797</v>
      </c>
      <c r="B88">
        <v>126089</v>
      </c>
      <c r="C88" t="s">
        <v>188</v>
      </c>
      <c r="D88">
        <v>70533</v>
      </c>
      <c r="E88" t="s">
        <v>829</v>
      </c>
      <c r="F88">
        <v>3035538</v>
      </c>
      <c r="G88">
        <v>0.31</v>
      </c>
      <c r="H88" t="s">
        <v>190</v>
      </c>
      <c r="I88" s="67">
        <v>44728</v>
      </c>
      <c r="J88" t="s">
        <v>191</v>
      </c>
      <c r="K88" t="s">
        <v>213</v>
      </c>
      <c r="L88" t="s">
        <v>193</v>
      </c>
      <c r="M88" t="s">
        <v>214</v>
      </c>
      <c r="N88" t="s">
        <v>195</v>
      </c>
      <c r="O88" t="s">
        <v>196</v>
      </c>
      <c r="P88" t="s">
        <v>830</v>
      </c>
      <c r="R88" t="s">
        <v>786</v>
      </c>
      <c r="S88" t="s">
        <v>831</v>
      </c>
      <c r="T88" t="s">
        <v>201</v>
      </c>
      <c r="U88" t="s">
        <v>202</v>
      </c>
      <c r="W88" t="s">
        <v>203</v>
      </c>
      <c r="X88" t="s">
        <v>206</v>
      </c>
      <c r="Y88">
        <v>1</v>
      </c>
      <c r="Z88">
        <v>1</v>
      </c>
      <c r="AA88">
        <v>0</v>
      </c>
      <c r="AB88">
        <v>0</v>
      </c>
      <c r="AC88">
        <v>0</v>
      </c>
      <c r="AD88">
        <v>0</v>
      </c>
      <c r="AE88">
        <v>0</v>
      </c>
      <c r="AF88">
        <v>1</v>
      </c>
      <c r="AG88">
        <v>0</v>
      </c>
      <c r="AH88">
        <v>1</v>
      </c>
      <c r="AI88">
        <v>0</v>
      </c>
      <c r="AJ88" t="s">
        <v>658</v>
      </c>
      <c r="AK88" t="s">
        <v>241</v>
      </c>
      <c r="AL88" t="s">
        <v>647</v>
      </c>
    </row>
    <row r="89" spans="1:38" x14ac:dyDescent="0.35">
      <c r="A89">
        <v>456080</v>
      </c>
      <c r="B89">
        <v>115822</v>
      </c>
      <c r="C89" t="s">
        <v>188</v>
      </c>
      <c r="D89">
        <v>88117</v>
      </c>
      <c r="E89" t="s">
        <v>473</v>
      </c>
      <c r="F89">
        <v>3042794</v>
      </c>
      <c r="G89">
        <v>0.22</v>
      </c>
      <c r="H89" t="s">
        <v>190</v>
      </c>
      <c r="I89" s="67">
        <v>44771</v>
      </c>
      <c r="J89" t="s">
        <v>202</v>
      </c>
      <c r="K89" t="s">
        <v>213</v>
      </c>
      <c r="L89" t="s">
        <v>193</v>
      </c>
      <c r="M89" t="s">
        <v>214</v>
      </c>
      <c r="N89" t="s">
        <v>195</v>
      </c>
      <c r="O89" t="s">
        <v>196</v>
      </c>
      <c r="P89" t="s">
        <v>474</v>
      </c>
      <c r="R89" t="s">
        <v>325</v>
      </c>
      <c r="S89" t="s">
        <v>475</v>
      </c>
      <c r="T89" t="s">
        <v>201</v>
      </c>
      <c r="U89" t="s">
        <v>202</v>
      </c>
      <c r="V89" s="67">
        <v>44904</v>
      </c>
      <c r="W89" t="s">
        <v>203</v>
      </c>
      <c r="X89" t="s">
        <v>204</v>
      </c>
      <c r="Y89">
        <v>2</v>
      </c>
      <c r="Z89">
        <v>2</v>
      </c>
      <c r="AA89">
        <v>2</v>
      </c>
      <c r="AB89">
        <v>2</v>
      </c>
      <c r="AC89">
        <v>0</v>
      </c>
      <c r="AD89">
        <v>0</v>
      </c>
      <c r="AE89">
        <v>0</v>
      </c>
      <c r="AF89">
        <v>0</v>
      </c>
      <c r="AG89">
        <v>0</v>
      </c>
      <c r="AH89">
        <v>0</v>
      </c>
      <c r="AI89">
        <v>0</v>
      </c>
      <c r="AJ89" t="s">
        <v>325</v>
      </c>
      <c r="AK89" t="s">
        <v>205</v>
      </c>
      <c r="AL89" t="s">
        <v>647</v>
      </c>
    </row>
    <row r="90" spans="1:38" x14ac:dyDescent="0.35">
      <c r="A90">
        <v>456080</v>
      </c>
      <c r="B90">
        <v>115822</v>
      </c>
      <c r="C90" t="s">
        <v>188</v>
      </c>
      <c r="D90">
        <v>88117</v>
      </c>
      <c r="E90" t="s">
        <v>473</v>
      </c>
      <c r="F90">
        <v>3042794</v>
      </c>
      <c r="G90">
        <v>0.22</v>
      </c>
      <c r="H90" t="s">
        <v>190</v>
      </c>
      <c r="I90" s="67">
        <v>44771</v>
      </c>
      <c r="J90" t="s">
        <v>202</v>
      </c>
      <c r="K90" t="s">
        <v>213</v>
      </c>
      <c r="L90" t="s">
        <v>193</v>
      </c>
      <c r="M90" t="s">
        <v>214</v>
      </c>
      <c r="N90" t="s">
        <v>195</v>
      </c>
      <c r="O90" t="s">
        <v>196</v>
      </c>
      <c r="P90" t="s">
        <v>474</v>
      </c>
      <c r="R90" t="s">
        <v>325</v>
      </c>
      <c r="S90" t="s">
        <v>475</v>
      </c>
      <c r="T90" t="s">
        <v>201</v>
      </c>
      <c r="U90" t="s">
        <v>202</v>
      </c>
      <c r="V90" s="67">
        <v>44904</v>
      </c>
      <c r="W90" t="s">
        <v>203</v>
      </c>
      <c r="X90" t="s">
        <v>206</v>
      </c>
      <c r="Y90">
        <v>3</v>
      </c>
      <c r="Z90">
        <v>3</v>
      </c>
      <c r="AA90">
        <v>3</v>
      </c>
      <c r="AB90">
        <v>2</v>
      </c>
      <c r="AC90">
        <v>0</v>
      </c>
      <c r="AD90">
        <v>0</v>
      </c>
      <c r="AE90">
        <v>0</v>
      </c>
      <c r="AF90">
        <v>1</v>
      </c>
      <c r="AG90">
        <v>0</v>
      </c>
      <c r="AH90">
        <v>1</v>
      </c>
      <c r="AI90">
        <v>1</v>
      </c>
      <c r="AJ90" t="s">
        <v>325</v>
      </c>
      <c r="AK90" t="s">
        <v>205</v>
      </c>
      <c r="AL90" t="s">
        <v>647</v>
      </c>
    </row>
    <row r="91" spans="1:38" x14ac:dyDescent="0.35">
      <c r="A91">
        <v>456080</v>
      </c>
      <c r="B91">
        <v>115822</v>
      </c>
      <c r="C91" t="s">
        <v>188</v>
      </c>
      <c r="D91">
        <v>88117</v>
      </c>
      <c r="E91" t="s">
        <v>473</v>
      </c>
      <c r="F91">
        <v>3042794</v>
      </c>
      <c r="G91">
        <v>0.22</v>
      </c>
      <c r="H91" t="s">
        <v>190</v>
      </c>
      <c r="I91" s="67">
        <v>44771</v>
      </c>
      <c r="J91" t="s">
        <v>202</v>
      </c>
      <c r="K91" t="s">
        <v>213</v>
      </c>
      <c r="L91" t="s">
        <v>193</v>
      </c>
      <c r="M91" t="s">
        <v>214</v>
      </c>
      <c r="N91" t="s">
        <v>195</v>
      </c>
      <c r="O91" t="s">
        <v>196</v>
      </c>
      <c r="P91" t="s">
        <v>474</v>
      </c>
      <c r="R91" t="s">
        <v>325</v>
      </c>
      <c r="S91" t="s">
        <v>475</v>
      </c>
      <c r="T91" t="s">
        <v>201</v>
      </c>
      <c r="U91" t="s">
        <v>202</v>
      </c>
      <c r="V91" s="67">
        <v>44904</v>
      </c>
      <c r="W91" t="s">
        <v>203</v>
      </c>
      <c r="X91" t="s">
        <v>211</v>
      </c>
      <c r="Y91">
        <v>2</v>
      </c>
      <c r="Z91">
        <v>2</v>
      </c>
      <c r="AA91">
        <v>2</v>
      </c>
      <c r="AB91">
        <v>2</v>
      </c>
      <c r="AC91">
        <v>0</v>
      </c>
      <c r="AD91">
        <v>0</v>
      </c>
      <c r="AE91">
        <v>0</v>
      </c>
      <c r="AF91">
        <v>0</v>
      </c>
      <c r="AG91">
        <v>0</v>
      </c>
      <c r="AH91">
        <v>0</v>
      </c>
      <c r="AI91">
        <v>0</v>
      </c>
      <c r="AJ91" t="s">
        <v>325</v>
      </c>
      <c r="AK91" t="s">
        <v>205</v>
      </c>
      <c r="AL91" t="s">
        <v>647</v>
      </c>
    </row>
    <row r="92" spans="1:38" x14ac:dyDescent="0.35">
      <c r="A92">
        <v>462254</v>
      </c>
      <c r="B92">
        <v>111615</v>
      </c>
      <c r="C92" t="s">
        <v>188</v>
      </c>
      <c r="D92">
        <v>88160</v>
      </c>
      <c r="E92" t="s">
        <v>832</v>
      </c>
      <c r="F92">
        <v>3043999</v>
      </c>
      <c r="G92">
        <v>0.21</v>
      </c>
      <c r="H92" t="s">
        <v>190</v>
      </c>
      <c r="I92" s="67">
        <v>44719</v>
      </c>
      <c r="J92" t="s">
        <v>202</v>
      </c>
      <c r="K92" t="s">
        <v>213</v>
      </c>
      <c r="L92" t="s">
        <v>193</v>
      </c>
      <c r="M92" t="s">
        <v>194</v>
      </c>
      <c r="N92" t="s">
        <v>195</v>
      </c>
      <c r="O92" t="s">
        <v>196</v>
      </c>
      <c r="P92" t="s">
        <v>833</v>
      </c>
      <c r="Q92" t="s">
        <v>834</v>
      </c>
      <c r="R92" t="s">
        <v>426</v>
      </c>
      <c r="S92" t="s">
        <v>835</v>
      </c>
      <c r="T92" t="s">
        <v>201</v>
      </c>
      <c r="U92" t="s">
        <v>202</v>
      </c>
      <c r="W92" t="s">
        <v>203</v>
      </c>
      <c r="X92" t="s">
        <v>206</v>
      </c>
      <c r="Y92">
        <v>1</v>
      </c>
      <c r="Z92">
        <v>1</v>
      </c>
      <c r="AA92">
        <v>0</v>
      </c>
      <c r="AB92">
        <v>0</v>
      </c>
      <c r="AC92">
        <v>0</v>
      </c>
      <c r="AD92">
        <v>0</v>
      </c>
      <c r="AE92">
        <v>0</v>
      </c>
      <c r="AF92">
        <v>1</v>
      </c>
      <c r="AG92">
        <v>0</v>
      </c>
      <c r="AH92">
        <v>1</v>
      </c>
      <c r="AI92">
        <v>0</v>
      </c>
      <c r="AJ92" t="s">
        <v>658</v>
      </c>
      <c r="AK92" t="s">
        <v>241</v>
      </c>
      <c r="AL92" t="s">
        <v>647</v>
      </c>
    </row>
    <row r="93" spans="1:38" x14ac:dyDescent="0.35">
      <c r="A93">
        <v>445173</v>
      </c>
      <c r="B93">
        <v>129391</v>
      </c>
      <c r="C93" t="s">
        <v>188</v>
      </c>
      <c r="D93">
        <v>70542</v>
      </c>
      <c r="E93" t="s">
        <v>836</v>
      </c>
      <c r="F93">
        <v>3052030</v>
      </c>
      <c r="G93">
        <v>0.33</v>
      </c>
      <c r="H93" t="s">
        <v>190</v>
      </c>
      <c r="I93" s="67">
        <v>44713</v>
      </c>
      <c r="J93" t="s">
        <v>191</v>
      </c>
      <c r="K93" t="s">
        <v>213</v>
      </c>
      <c r="L93" t="s">
        <v>193</v>
      </c>
      <c r="M93" t="s">
        <v>214</v>
      </c>
      <c r="N93" t="s">
        <v>195</v>
      </c>
      <c r="O93" t="s">
        <v>196</v>
      </c>
      <c r="P93" t="s">
        <v>837</v>
      </c>
      <c r="R93" t="s">
        <v>188</v>
      </c>
      <c r="S93" t="s">
        <v>838</v>
      </c>
      <c r="T93" t="s">
        <v>201</v>
      </c>
      <c r="U93" t="s">
        <v>202</v>
      </c>
      <c r="W93" t="s">
        <v>203</v>
      </c>
      <c r="X93" t="s">
        <v>229</v>
      </c>
      <c r="Y93">
        <v>1</v>
      </c>
      <c r="Z93">
        <v>1</v>
      </c>
      <c r="AA93">
        <v>0</v>
      </c>
      <c r="AB93">
        <v>0</v>
      </c>
      <c r="AC93">
        <v>0</v>
      </c>
      <c r="AD93">
        <v>0</v>
      </c>
      <c r="AE93">
        <v>0</v>
      </c>
      <c r="AF93">
        <v>1</v>
      </c>
      <c r="AG93">
        <v>0</v>
      </c>
      <c r="AH93">
        <v>1</v>
      </c>
      <c r="AI93">
        <v>0</v>
      </c>
      <c r="AJ93" t="s">
        <v>658</v>
      </c>
      <c r="AK93" t="s">
        <v>241</v>
      </c>
      <c r="AL93" t="s">
        <v>647</v>
      </c>
    </row>
    <row r="94" spans="1:38" x14ac:dyDescent="0.35">
      <c r="A94">
        <v>450855</v>
      </c>
      <c r="B94">
        <v>117684</v>
      </c>
      <c r="C94" t="s">
        <v>188</v>
      </c>
      <c r="D94">
        <v>70587</v>
      </c>
      <c r="E94" t="s">
        <v>839</v>
      </c>
      <c r="F94">
        <v>3052031</v>
      </c>
      <c r="G94">
        <v>1.55</v>
      </c>
      <c r="H94" t="s">
        <v>190</v>
      </c>
      <c r="I94" s="67">
        <v>44713</v>
      </c>
      <c r="J94" t="s">
        <v>191</v>
      </c>
      <c r="K94" t="s">
        <v>213</v>
      </c>
      <c r="L94" t="s">
        <v>193</v>
      </c>
      <c r="M94" t="s">
        <v>195</v>
      </c>
      <c r="N94" t="s">
        <v>195</v>
      </c>
      <c r="O94" t="s">
        <v>196</v>
      </c>
      <c r="P94" t="s">
        <v>840</v>
      </c>
      <c r="R94" t="s">
        <v>318</v>
      </c>
      <c r="S94" t="s">
        <v>841</v>
      </c>
      <c r="T94" t="s">
        <v>201</v>
      </c>
      <c r="U94" t="s">
        <v>202</v>
      </c>
      <c r="W94" t="s">
        <v>203</v>
      </c>
      <c r="X94" t="s">
        <v>211</v>
      </c>
      <c r="Y94">
        <v>1</v>
      </c>
      <c r="Z94">
        <v>1</v>
      </c>
      <c r="AA94">
        <v>0</v>
      </c>
      <c r="AB94">
        <v>0</v>
      </c>
      <c r="AC94">
        <v>0</v>
      </c>
      <c r="AD94">
        <v>0</v>
      </c>
      <c r="AE94">
        <v>0</v>
      </c>
      <c r="AF94">
        <v>1</v>
      </c>
      <c r="AG94">
        <v>0</v>
      </c>
      <c r="AH94">
        <v>1</v>
      </c>
      <c r="AI94">
        <v>0</v>
      </c>
      <c r="AJ94" t="s">
        <v>658</v>
      </c>
      <c r="AK94" t="s">
        <v>241</v>
      </c>
      <c r="AL94" t="s">
        <v>647</v>
      </c>
    </row>
    <row r="95" spans="1:38" x14ac:dyDescent="0.35">
      <c r="A95">
        <v>447132</v>
      </c>
      <c r="B95">
        <v>131093</v>
      </c>
      <c r="C95" t="s">
        <v>188</v>
      </c>
      <c r="D95">
        <v>88666</v>
      </c>
      <c r="E95" t="s">
        <v>849</v>
      </c>
      <c r="F95">
        <v>3056032</v>
      </c>
      <c r="G95">
        <v>7.0000000000000007E-2</v>
      </c>
      <c r="H95" t="s">
        <v>190</v>
      </c>
      <c r="I95" s="67">
        <v>44788</v>
      </c>
      <c r="J95" t="s">
        <v>202</v>
      </c>
      <c r="K95" t="s">
        <v>213</v>
      </c>
      <c r="L95" t="s">
        <v>193</v>
      </c>
      <c r="M95" t="s">
        <v>195</v>
      </c>
      <c r="N95" t="s">
        <v>195</v>
      </c>
      <c r="O95" t="s">
        <v>196</v>
      </c>
      <c r="P95" t="s">
        <v>850</v>
      </c>
      <c r="R95" t="s">
        <v>188</v>
      </c>
      <c r="S95" t="s">
        <v>818</v>
      </c>
      <c r="T95" t="s">
        <v>201</v>
      </c>
      <c r="U95" t="s">
        <v>202</v>
      </c>
      <c r="W95" t="s">
        <v>203</v>
      </c>
      <c r="X95" t="s">
        <v>204</v>
      </c>
      <c r="Y95">
        <v>0</v>
      </c>
      <c r="Z95">
        <v>0</v>
      </c>
      <c r="AA95">
        <v>0</v>
      </c>
      <c r="AB95">
        <v>0</v>
      </c>
      <c r="AC95">
        <v>1</v>
      </c>
      <c r="AD95">
        <v>1</v>
      </c>
      <c r="AE95">
        <v>0</v>
      </c>
      <c r="AF95">
        <v>0</v>
      </c>
      <c r="AG95">
        <v>1</v>
      </c>
      <c r="AH95">
        <v>-1</v>
      </c>
      <c r="AI95">
        <v>0</v>
      </c>
      <c r="AJ95" t="s">
        <v>188</v>
      </c>
      <c r="AK95" t="s">
        <v>217</v>
      </c>
      <c r="AL95" t="s">
        <v>647</v>
      </c>
    </row>
    <row r="96" spans="1:38" x14ac:dyDescent="0.35">
      <c r="A96">
        <v>447132</v>
      </c>
      <c r="B96">
        <v>131093</v>
      </c>
      <c r="C96" t="s">
        <v>188</v>
      </c>
      <c r="D96">
        <v>88666</v>
      </c>
      <c r="E96" t="s">
        <v>849</v>
      </c>
      <c r="F96">
        <v>3056032</v>
      </c>
      <c r="G96">
        <v>7.0000000000000007E-2</v>
      </c>
      <c r="H96" t="s">
        <v>190</v>
      </c>
      <c r="I96" s="67">
        <v>44788</v>
      </c>
      <c r="J96" t="s">
        <v>202</v>
      </c>
      <c r="K96" t="s">
        <v>213</v>
      </c>
      <c r="L96" t="s">
        <v>193</v>
      </c>
      <c r="M96" t="s">
        <v>195</v>
      </c>
      <c r="N96" t="s">
        <v>195</v>
      </c>
      <c r="O96" t="s">
        <v>196</v>
      </c>
      <c r="P96" t="s">
        <v>850</v>
      </c>
      <c r="R96" t="s">
        <v>188</v>
      </c>
      <c r="S96" t="s">
        <v>818</v>
      </c>
      <c r="T96" t="s">
        <v>201</v>
      </c>
      <c r="U96" t="s">
        <v>202</v>
      </c>
      <c r="W96" t="s">
        <v>203</v>
      </c>
      <c r="X96" t="s">
        <v>211</v>
      </c>
      <c r="Y96">
        <v>1</v>
      </c>
      <c r="Z96">
        <v>1</v>
      </c>
      <c r="AA96">
        <v>0</v>
      </c>
      <c r="AB96">
        <v>0</v>
      </c>
      <c r="AC96">
        <v>0</v>
      </c>
      <c r="AD96">
        <v>0</v>
      </c>
      <c r="AE96">
        <v>0</v>
      </c>
      <c r="AF96">
        <v>1</v>
      </c>
      <c r="AG96">
        <v>0</v>
      </c>
      <c r="AH96">
        <v>1</v>
      </c>
      <c r="AI96">
        <v>0</v>
      </c>
      <c r="AJ96" t="s">
        <v>188</v>
      </c>
      <c r="AK96" t="s">
        <v>217</v>
      </c>
      <c r="AL96" t="s">
        <v>647</v>
      </c>
    </row>
    <row r="97" spans="1:38" x14ac:dyDescent="0.35">
      <c r="A97">
        <v>460559</v>
      </c>
      <c r="B97">
        <v>114394</v>
      </c>
      <c r="C97" t="s">
        <v>188</v>
      </c>
      <c r="D97">
        <v>89116</v>
      </c>
      <c r="E97" t="s">
        <v>491</v>
      </c>
      <c r="F97">
        <v>3061676</v>
      </c>
      <c r="G97">
        <v>0.08</v>
      </c>
      <c r="H97" t="s">
        <v>293</v>
      </c>
      <c r="I97" s="67">
        <v>44827</v>
      </c>
      <c r="J97" t="s">
        <v>202</v>
      </c>
      <c r="K97" t="s">
        <v>213</v>
      </c>
      <c r="L97" t="s">
        <v>193</v>
      </c>
      <c r="M97" t="s">
        <v>195</v>
      </c>
      <c r="N97" t="s">
        <v>195</v>
      </c>
      <c r="O97" t="s">
        <v>196</v>
      </c>
      <c r="P97" t="s">
        <v>492</v>
      </c>
      <c r="Q97" t="s">
        <v>464</v>
      </c>
      <c r="R97" t="s">
        <v>319</v>
      </c>
      <c r="S97" t="s">
        <v>493</v>
      </c>
      <c r="T97" t="s">
        <v>201</v>
      </c>
      <c r="U97" t="s">
        <v>202</v>
      </c>
      <c r="V97" s="67">
        <v>45658</v>
      </c>
      <c r="W97" t="s">
        <v>203</v>
      </c>
      <c r="X97" t="s">
        <v>206</v>
      </c>
      <c r="Y97">
        <v>0</v>
      </c>
      <c r="Z97">
        <v>0</v>
      </c>
      <c r="AA97">
        <v>0</v>
      </c>
      <c r="AB97">
        <v>0</v>
      </c>
      <c r="AC97">
        <v>1</v>
      </c>
      <c r="AD97">
        <v>1</v>
      </c>
      <c r="AE97">
        <v>0</v>
      </c>
      <c r="AF97">
        <v>0</v>
      </c>
      <c r="AG97">
        <v>1</v>
      </c>
      <c r="AH97">
        <v>-1</v>
      </c>
      <c r="AI97">
        <v>0</v>
      </c>
      <c r="AJ97" t="s">
        <v>658</v>
      </c>
      <c r="AK97" t="s">
        <v>241</v>
      </c>
      <c r="AL97" t="s">
        <v>647</v>
      </c>
    </row>
    <row r="98" spans="1:38" x14ac:dyDescent="0.35">
      <c r="A98">
        <v>460559</v>
      </c>
      <c r="B98">
        <v>114394</v>
      </c>
      <c r="C98" t="s">
        <v>188</v>
      </c>
      <c r="D98">
        <v>89116</v>
      </c>
      <c r="E98" t="s">
        <v>491</v>
      </c>
      <c r="F98">
        <v>3061676</v>
      </c>
      <c r="G98">
        <v>0.08</v>
      </c>
      <c r="H98" t="s">
        <v>293</v>
      </c>
      <c r="I98" s="67">
        <v>44827</v>
      </c>
      <c r="J98" t="s">
        <v>202</v>
      </c>
      <c r="K98" t="s">
        <v>213</v>
      </c>
      <c r="L98" t="s">
        <v>193</v>
      </c>
      <c r="M98" t="s">
        <v>195</v>
      </c>
      <c r="N98" t="s">
        <v>195</v>
      </c>
      <c r="O98" t="s">
        <v>196</v>
      </c>
      <c r="P98" t="s">
        <v>492</v>
      </c>
      <c r="Q98" t="s">
        <v>464</v>
      </c>
      <c r="R98" t="s">
        <v>319</v>
      </c>
      <c r="S98" t="s">
        <v>493</v>
      </c>
      <c r="T98" t="s">
        <v>201</v>
      </c>
      <c r="U98" t="s">
        <v>202</v>
      </c>
      <c r="V98" s="67">
        <v>45658</v>
      </c>
      <c r="W98" t="s">
        <v>203</v>
      </c>
      <c r="X98" t="s">
        <v>211</v>
      </c>
      <c r="Y98">
        <v>1</v>
      </c>
      <c r="Z98">
        <v>1</v>
      </c>
      <c r="AA98">
        <v>1</v>
      </c>
      <c r="AB98">
        <v>0</v>
      </c>
      <c r="AC98">
        <v>0</v>
      </c>
      <c r="AD98">
        <v>0</v>
      </c>
      <c r="AE98">
        <v>0</v>
      </c>
      <c r="AF98">
        <v>1</v>
      </c>
      <c r="AG98">
        <v>0</v>
      </c>
      <c r="AH98">
        <v>1</v>
      </c>
      <c r="AI98">
        <v>1</v>
      </c>
      <c r="AJ98" t="s">
        <v>658</v>
      </c>
      <c r="AK98" t="s">
        <v>241</v>
      </c>
      <c r="AL98" t="s">
        <v>647</v>
      </c>
    </row>
    <row r="99" spans="1:38" x14ac:dyDescent="0.35">
      <c r="A99">
        <v>455893</v>
      </c>
      <c r="B99">
        <v>109598</v>
      </c>
      <c r="C99" t="s">
        <v>188</v>
      </c>
      <c r="D99">
        <v>89120</v>
      </c>
      <c r="E99" t="s">
        <v>497</v>
      </c>
      <c r="F99">
        <v>3061679</v>
      </c>
      <c r="G99">
        <v>0.03</v>
      </c>
      <c r="H99" t="s">
        <v>190</v>
      </c>
      <c r="I99" s="67">
        <v>44818</v>
      </c>
      <c r="J99" t="s">
        <v>202</v>
      </c>
      <c r="K99" t="s">
        <v>213</v>
      </c>
      <c r="L99" t="s">
        <v>193</v>
      </c>
      <c r="M99" t="s">
        <v>195</v>
      </c>
      <c r="N99" t="s">
        <v>195</v>
      </c>
      <c r="O99" t="s">
        <v>224</v>
      </c>
      <c r="P99" t="s">
        <v>498</v>
      </c>
      <c r="R99" t="s">
        <v>256</v>
      </c>
      <c r="S99" t="s">
        <v>499</v>
      </c>
      <c r="T99" t="s">
        <v>201</v>
      </c>
      <c r="U99" t="s">
        <v>191</v>
      </c>
      <c r="V99" s="67">
        <v>45412</v>
      </c>
      <c r="W99" t="s">
        <v>203</v>
      </c>
      <c r="X99" t="s">
        <v>206</v>
      </c>
      <c r="Y99">
        <v>1</v>
      </c>
      <c r="Z99">
        <v>1</v>
      </c>
      <c r="AA99">
        <v>1</v>
      </c>
      <c r="AB99">
        <v>0</v>
      </c>
      <c r="AC99">
        <v>0</v>
      </c>
      <c r="AD99">
        <v>0</v>
      </c>
      <c r="AE99">
        <v>0</v>
      </c>
      <c r="AF99">
        <v>1</v>
      </c>
      <c r="AG99">
        <v>0</v>
      </c>
      <c r="AH99">
        <v>1</v>
      </c>
      <c r="AI99">
        <v>1</v>
      </c>
      <c r="AJ99" t="s">
        <v>658</v>
      </c>
      <c r="AK99" t="s">
        <v>241</v>
      </c>
      <c r="AL99" t="s">
        <v>647</v>
      </c>
    </row>
    <row r="100" spans="1:38" x14ac:dyDescent="0.35">
      <c r="A100">
        <v>460279</v>
      </c>
      <c r="B100">
        <v>110586</v>
      </c>
      <c r="C100" t="s">
        <v>188</v>
      </c>
      <c r="D100">
        <v>89122</v>
      </c>
      <c r="E100" t="s">
        <v>853</v>
      </c>
      <c r="F100">
        <v>3061681</v>
      </c>
      <c r="G100">
        <v>0.09</v>
      </c>
      <c r="H100" t="s">
        <v>190</v>
      </c>
      <c r="I100" s="67">
        <v>44813</v>
      </c>
      <c r="J100" t="s">
        <v>202</v>
      </c>
      <c r="K100" t="s">
        <v>213</v>
      </c>
      <c r="L100" t="s">
        <v>193</v>
      </c>
      <c r="M100" t="s">
        <v>195</v>
      </c>
      <c r="N100" t="s">
        <v>195</v>
      </c>
      <c r="O100" t="s">
        <v>298</v>
      </c>
      <c r="P100" t="s">
        <v>854</v>
      </c>
      <c r="R100" t="s">
        <v>384</v>
      </c>
      <c r="S100" t="s">
        <v>855</v>
      </c>
      <c r="T100" t="s">
        <v>201</v>
      </c>
      <c r="U100" t="s">
        <v>202</v>
      </c>
      <c r="W100" t="s">
        <v>203</v>
      </c>
      <c r="X100" t="s">
        <v>206</v>
      </c>
      <c r="Y100">
        <v>2</v>
      </c>
      <c r="Z100">
        <v>2</v>
      </c>
      <c r="AA100">
        <v>0</v>
      </c>
      <c r="AB100">
        <v>0</v>
      </c>
      <c r="AC100">
        <v>1</v>
      </c>
      <c r="AD100">
        <v>1</v>
      </c>
      <c r="AE100">
        <v>0</v>
      </c>
      <c r="AF100">
        <v>2</v>
      </c>
      <c r="AG100">
        <v>1</v>
      </c>
      <c r="AH100">
        <v>1</v>
      </c>
      <c r="AI100">
        <v>0</v>
      </c>
      <c r="AJ100" t="s">
        <v>384</v>
      </c>
      <c r="AK100" t="s">
        <v>322</v>
      </c>
      <c r="AL100" t="s">
        <v>647</v>
      </c>
    </row>
    <row r="101" spans="1:38" x14ac:dyDescent="0.35">
      <c r="A101">
        <v>448769</v>
      </c>
      <c r="B101">
        <v>134302</v>
      </c>
      <c r="C101" t="s">
        <v>188</v>
      </c>
      <c r="D101">
        <v>89123</v>
      </c>
      <c r="E101" t="s">
        <v>856</v>
      </c>
      <c r="F101">
        <v>3061682</v>
      </c>
      <c r="G101">
        <v>0.16</v>
      </c>
      <c r="H101" t="s">
        <v>190</v>
      </c>
      <c r="I101" s="67">
        <v>44816</v>
      </c>
      <c r="J101" t="s">
        <v>202</v>
      </c>
      <c r="K101" t="s">
        <v>213</v>
      </c>
      <c r="L101" t="s">
        <v>193</v>
      </c>
      <c r="M101" t="s">
        <v>195</v>
      </c>
      <c r="N101" t="s">
        <v>195</v>
      </c>
      <c r="O101" t="s">
        <v>224</v>
      </c>
      <c r="P101" t="s">
        <v>857</v>
      </c>
      <c r="R101" t="s">
        <v>513</v>
      </c>
      <c r="S101" t="s">
        <v>858</v>
      </c>
      <c r="T101" t="s">
        <v>201</v>
      </c>
      <c r="U101" t="s">
        <v>191</v>
      </c>
      <c r="W101" t="s">
        <v>203</v>
      </c>
      <c r="X101" t="s">
        <v>204</v>
      </c>
      <c r="Y101">
        <v>3</v>
      </c>
      <c r="Z101">
        <v>3</v>
      </c>
      <c r="AA101">
        <v>0</v>
      </c>
      <c r="AB101">
        <v>0</v>
      </c>
      <c r="AC101">
        <v>1</v>
      </c>
      <c r="AD101">
        <v>1</v>
      </c>
      <c r="AE101">
        <v>0</v>
      </c>
      <c r="AF101">
        <v>3</v>
      </c>
      <c r="AG101">
        <v>1</v>
      </c>
      <c r="AH101">
        <v>2</v>
      </c>
      <c r="AI101">
        <v>0</v>
      </c>
      <c r="AJ101" t="s">
        <v>513</v>
      </c>
      <c r="AK101" t="s">
        <v>205</v>
      </c>
      <c r="AL101" t="s">
        <v>647</v>
      </c>
    </row>
    <row r="102" spans="1:38" x14ac:dyDescent="0.35">
      <c r="A102">
        <v>448769</v>
      </c>
      <c r="B102">
        <v>134302</v>
      </c>
      <c r="C102" t="s">
        <v>188</v>
      </c>
      <c r="D102">
        <v>89123</v>
      </c>
      <c r="E102" t="s">
        <v>856</v>
      </c>
      <c r="F102">
        <v>3061682</v>
      </c>
      <c r="G102">
        <v>0.16</v>
      </c>
      <c r="H102" t="s">
        <v>190</v>
      </c>
      <c r="I102" s="67">
        <v>44816</v>
      </c>
      <c r="J102" t="s">
        <v>202</v>
      </c>
      <c r="K102" t="s">
        <v>213</v>
      </c>
      <c r="L102" t="s">
        <v>193</v>
      </c>
      <c r="M102" t="s">
        <v>195</v>
      </c>
      <c r="N102" t="s">
        <v>195</v>
      </c>
      <c r="O102" t="s">
        <v>196</v>
      </c>
      <c r="P102" t="s">
        <v>857</v>
      </c>
      <c r="R102" t="s">
        <v>513</v>
      </c>
      <c r="S102" t="s">
        <v>858</v>
      </c>
      <c r="T102" t="s">
        <v>201</v>
      </c>
      <c r="U102" t="s">
        <v>202</v>
      </c>
      <c r="W102" t="s">
        <v>203</v>
      </c>
      <c r="X102" t="s">
        <v>206</v>
      </c>
      <c r="Y102">
        <v>1</v>
      </c>
      <c r="Z102">
        <v>1</v>
      </c>
      <c r="AA102">
        <v>0</v>
      </c>
      <c r="AB102">
        <v>0</v>
      </c>
      <c r="AC102">
        <v>0</v>
      </c>
      <c r="AD102">
        <v>0</v>
      </c>
      <c r="AE102">
        <v>0</v>
      </c>
      <c r="AF102">
        <v>1</v>
      </c>
      <c r="AG102">
        <v>0</v>
      </c>
      <c r="AH102">
        <v>1</v>
      </c>
      <c r="AI102">
        <v>0</v>
      </c>
      <c r="AJ102" t="s">
        <v>513</v>
      </c>
      <c r="AK102" t="s">
        <v>205</v>
      </c>
      <c r="AL102" t="s">
        <v>647</v>
      </c>
    </row>
    <row r="103" spans="1:38" x14ac:dyDescent="0.35">
      <c r="A103">
        <v>460318</v>
      </c>
      <c r="B103">
        <v>111065</v>
      </c>
      <c r="C103" t="s">
        <v>188</v>
      </c>
      <c r="D103">
        <v>89415</v>
      </c>
      <c r="E103" t="s">
        <v>859</v>
      </c>
      <c r="F103">
        <v>3066490</v>
      </c>
      <c r="G103">
        <v>0.11</v>
      </c>
      <c r="H103" t="s">
        <v>666</v>
      </c>
      <c r="I103" s="67">
        <v>44712</v>
      </c>
      <c r="J103" t="s">
        <v>202</v>
      </c>
      <c r="K103" t="s">
        <v>213</v>
      </c>
      <c r="L103" t="s">
        <v>193</v>
      </c>
      <c r="M103" t="s">
        <v>195</v>
      </c>
      <c r="N103" t="s">
        <v>195</v>
      </c>
      <c r="O103" t="s">
        <v>224</v>
      </c>
      <c r="P103" t="s">
        <v>860</v>
      </c>
      <c r="R103" t="s">
        <v>384</v>
      </c>
      <c r="S103" t="s">
        <v>861</v>
      </c>
      <c r="T103" t="s">
        <v>391</v>
      </c>
      <c r="U103" t="s">
        <v>191</v>
      </c>
      <c r="W103" t="s">
        <v>203</v>
      </c>
      <c r="X103" t="s">
        <v>211</v>
      </c>
      <c r="Y103">
        <v>1</v>
      </c>
      <c r="Z103">
        <v>1</v>
      </c>
      <c r="AA103">
        <v>0</v>
      </c>
      <c r="AB103">
        <v>0</v>
      </c>
      <c r="AC103">
        <v>0</v>
      </c>
      <c r="AD103">
        <v>0</v>
      </c>
      <c r="AE103">
        <v>0</v>
      </c>
      <c r="AF103">
        <v>1</v>
      </c>
      <c r="AG103">
        <v>0</v>
      </c>
      <c r="AH103">
        <v>1</v>
      </c>
      <c r="AI103">
        <v>0</v>
      </c>
      <c r="AJ103" t="s">
        <v>384</v>
      </c>
      <c r="AK103" t="s">
        <v>322</v>
      </c>
      <c r="AL103" t="s">
        <v>647</v>
      </c>
    </row>
    <row r="104" spans="1:38" x14ac:dyDescent="0.35">
      <c r="A104">
        <v>457361</v>
      </c>
      <c r="B104">
        <v>133378</v>
      </c>
      <c r="C104" t="s">
        <v>188</v>
      </c>
      <c r="D104">
        <v>89416</v>
      </c>
      <c r="E104" t="s">
        <v>862</v>
      </c>
      <c r="F104">
        <v>3066491</v>
      </c>
      <c r="G104">
        <v>2.92</v>
      </c>
      <c r="H104" t="s">
        <v>190</v>
      </c>
      <c r="I104" s="67">
        <v>44826</v>
      </c>
      <c r="J104" t="s">
        <v>202</v>
      </c>
      <c r="K104" t="s">
        <v>213</v>
      </c>
      <c r="L104" t="s">
        <v>193</v>
      </c>
      <c r="M104" t="s">
        <v>223</v>
      </c>
      <c r="N104" t="s">
        <v>195</v>
      </c>
      <c r="O104" t="s">
        <v>224</v>
      </c>
      <c r="P104" t="s">
        <v>863</v>
      </c>
      <c r="R104" t="s">
        <v>864</v>
      </c>
      <c r="S104" t="s">
        <v>865</v>
      </c>
      <c r="T104" t="s">
        <v>391</v>
      </c>
      <c r="U104" t="s">
        <v>191</v>
      </c>
      <c r="W104" t="s">
        <v>203</v>
      </c>
      <c r="X104" t="s">
        <v>229</v>
      </c>
      <c r="Y104">
        <v>1</v>
      </c>
      <c r="Z104">
        <v>1</v>
      </c>
      <c r="AA104">
        <v>0</v>
      </c>
      <c r="AB104">
        <v>0</v>
      </c>
      <c r="AC104">
        <v>0</v>
      </c>
      <c r="AD104">
        <v>0</v>
      </c>
      <c r="AE104">
        <v>0</v>
      </c>
      <c r="AF104">
        <v>1</v>
      </c>
      <c r="AG104">
        <v>0</v>
      </c>
      <c r="AH104">
        <v>1</v>
      </c>
      <c r="AI104">
        <v>0</v>
      </c>
      <c r="AJ104" t="s">
        <v>658</v>
      </c>
      <c r="AK104" t="s">
        <v>241</v>
      </c>
      <c r="AL104" t="s">
        <v>647</v>
      </c>
    </row>
    <row r="105" spans="1:38" x14ac:dyDescent="0.35">
      <c r="A105">
        <v>457092</v>
      </c>
      <c r="B105">
        <v>137846</v>
      </c>
      <c r="C105" t="s">
        <v>188</v>
      </c>
      <c r="D105">
        <v>89655</v>
      </c>
      <c r="E105" t="s">
        <v>866</v>
      </c>
      <c r="F105">
        <v>3068543</v>
      </c>
      <c r="G105">
        <v>0.51</v>
      </c>
      <c r="H105" t="s">
        <v>190</v>
      </c>
      <c r="I105" s="67">
        <v>44858</v>
      </c>
      <c r="J105" t="s">
        <v>202</v>
      </c>
      <c r="K105" t="s">
        <v>213</v>
      </c>
      <c r="L105" t="s">
        <v>193</v>
      </c>
      <c r="M105" t="s">
        <v>214</v>
      </c>
      <c r="N105" t="s">
        <v>195</v>
      </c>
      <c r="O105" t="s">
        <v>196</v>
      </c>
      <c r="P105" t="s">
        <v>867</v>
      </c>
      <c r="Q105" t="s">
        <v>868</v>
      </c>
      <c r="R105" t="s">
        <v>300</v>
      </c>
      <c r="S105" t="s">
        <v>869</v>
      </c>
      <c r="T105" t="s">
        <v>201</v>
      </c>
      <c r="U105" t="s">
        <v>202</v>
      </c>
      <c r="W105" t="s">
        <v>203</v>
      </c>
      <c r="X105" t="s">
        <v>211</v>
      </c>
      <c r="Y105">
        <v>1</v>
      </c>
      <c r="Z105">
        <v>1</v>
      </c>
      <c r="AA105">
        <v>0</v>
      </c>
      <c r="AB105">
        <v>0</v>
      </c>
      <c r="AC105">
        <v>0</v>
      </c>
      <c r="AD105">
        <v>0</v>
      </c>
      <c r="AE105">
        <v>0</v>
      </c>
      <c r="AF105">
        <v>1</v>
      </c>
      <c r="AG105">
        <v>0</v>
      </c>
      <c r="AH105">
        <v>1</v>
      </c>
      <c r="AI105">
        <v>0</v>
      </c>
      <c r="AJ105" t="s">
        <v>658</v>
      </c>
      <c r="AK105" t="s">
        <v>241</v>
      </c>
      <c r="AL105" t="s">
        <v>647</v>
      </c>
    </row>
    <row r="106" spans="1:38" x14ac:dyDescent="0.35">
      <c r="A106">
        <v>443463</v>
      </c>
      <c r="B106">
        <v>131336</v>
      </c>
      <c r="C106" t="s">
        <v>188</v>
      </c>
      <c r="D106">
        <v>89658</v>
      </c>
      <c r="E106" t="s">
        <v>870</v>
      </c>
      <c r="F106">
        <v>3068546</v>
      </c>
      <c r="G106">
        <v>0.12</v>
      </c>
      <c r="H106" t="s">
        <v>190</v>
      </c>
      <c r="I106" s="67">
        <v>44846</v>
      </c>
      <c r="J106" t="s">
        <v>202</v>
      </c>
      <c r="K106" t="s">
        <v>213</v>
      </c>
      <c r="L106" t="s">
        <v>193</v>
      </c>
      <c r="M106" t="s">
        <v>195</v>
      </c>
      <c r="N106" t="s">
        <v>195</v>
      </c>
      <c r="O106" t="s">
        <v>196</v>
      </c>
      <c r="P106" t="s">
        <v>871</v>
      </c>
      <c r="R106" t="s">
        <v>357</v>
      </c>
      <c r="S106" t="s">
        <v>872</v>
      </c>
      <c r="T106" t="s">
        <v>201</v>
      </c>
      <c r="U106" t="s">
        <v>202</v>
      </c>
      <c r="W106" t="s">
        <v>203</v>
      </c>
      <c r="X106" t="s">
        <v>206</v>
      </c>
      <c r="Y106">
        <v>1</v>
      </c>
      <c r="Z106">
        <v>1</v>
      </c>
      <c r="AA106">
        <v>0</v>
      </c>
      <c r="AB106">
        <v>0</v>
      </c>
      <c r="AC106">
        <v>1</v>
      </c>
      <c r="AD106">
        <v>1</v>
      </c>
      <c r="AE106">
        <v>0</v>
      </c>
      <c r="AF106">
        <v>1</v>
      </c>
      <c r="AG106">
        <v>1</v>
      </c>
      <c r="AH106">
        <v>0</v>
      </c>
      <c r="AI106">
        <v>0</v>
      </c>
      <c r="AJ106" t="s">
        <v>357</v>
      </c>
      <c r="AK106" t="s">
        <v>360</v>
      </c>
      <c r="AL106" t="s">
        <v>647</v>
      </c>
    </row>
    <row r="107" spans="1:38" x14ac:dyDescent="0.35">
      <c r="A107">
        <v>447529</v>
      </c>
      <c r="B107">
        <v>128204</v>
      </c>
      <c r="C107" t="s">
        <v>188</v>
      </c>
      <c r="D107">
        <v>89662</v>
      </c>
      <c r="E107" t="s">
        <v>873</v>
      </c>
      <c r="F107">
        <v>3068548</v>
      </c>
      <c r="G107">
        <v>0.22</v>
      </c>
      <c r="H107" t="s">
        <v>190</v>
      </c>
      <c r="I107" s="67">
        <v>44848</v>
      </c>
      <c r="J107" t="s">
        <v>202</v>
      </c>
      <c r="K107" t="s">
        <v>213</v>
      </c>
      <c r="L107" t="s">
        <v>193</v>
      </c>
      <c r="M107" t="s">
        <v>195</v>
      </c>
      <c r="N107" t="s">
        <v>556</v>
      </c>
      <c r="O107" t="s">
        <v>298</v>
      </c>
      <c r="P107" t="s">
        <v>874</v>
      </c>
      <c r="R107" t="s">
        <v>188</v>
      </c>
      <c r="S107" t="s">
        <v>875</v>
      </c>
      <c r="T107" t="s">
        <v>201</v>
      </c>
      <c r="U107" t="s">
        <v>202</v>
      </c>
      <c r="W107" t="s">
        <v>207</v>
      </c>
      <c r="X107" t="s">
        <v>231</v>
      </c>
      <c r="Y107">
        <v>0</v>
      </c>
      <c r="Z107">
        <v>0</v>
      </c>
      <c r="AA107">
        <v>0</v>
      </c>
      <c r="AB107">
        <v>0</v>
      </c>
      <c r="AC107">
        <v>1</v>
      </c>
      <c r="AD107">
        <v>1</v>
      </c>
      <c r="AE107">
        <v>0</v>
      </c>
      <c r="AF107">
        <v>0</v>
      </c>
      <c r="AG107">
        <v>1</v>
      </c>
      <c r="AH107">
        <v>-1</v>
      </c>
      <c r="AI107">
        <v>0</v>
      </c>
      <c r="AJ107" t="s">
        <v>188</v>
      </c>
      <c r="AK107" t="s">
        <v>217</v>
      </c>
      <c r="AL107" t="s">
        <v>647</v>
      </c>
    </row>
    <row r="108" spans="1:38" x14ac:dyDescent="0.35">
      <c r="A108">
        <v>447529</v>
      </c>
      <c r="B108">
        <v>128204</v>
      </c>
      <c r="C108" t="s">
        <v>188</v>
      </c>
      <c r="D108">
        <v>89662</v>
      </c>
      <c r="E108" t="s">
        <v>873</v>
      </c>
      <c r="F108">
        <v>3068548</v>
      </c>
      <c r="G108">
        <v>0.22</v>
      </c>
      <c r="H108" t="s">
        <v>190</v>
      </c>
      <c r="I108" s="67">
        <v>44848</v>
      </c>
      <c r="J108" t="s">
        <v>202</v>
      </c>
      <c r="K108" t="s">
        <v>213</v>
      </c>
      <c r="L108" t="s">
        <v>193</v>
      </c>
      <c r="M108" t="s">
        <v>195</v>
      </c>
      <c r="N108" t="s">
        <v>556</v>
      </c>
      <c r="O108" t="s">
        <v>298</v>
      </c>
      <c r="P108" t="s">
        <v>874</v>
      </c>
      <c r="R108" t="s">
        <v>188</v>
      </c>
      <c r="S108" t="s">
        <v>875</v>
      </c>
      <c r="T108" t="s">
        <v>201</v>
      </c>
      <c r="U108" t="s">
        <v>202</v>
      </c>
      <c r="W108" t="s">
        <v>207</v>
      </c>
      <c r="X108" t="s">
        <v>206</v>
      </c>
      <c r="Y108">
        <v>0</v>
      </c>
      <c r="Z108">
        <v>0</v>
      </c>
      <c r="AA108">
        <v>0</v>
      </c>
      <c r="AB108">
        <v>0</v>
      </c>
      <c r="AC108">
        <v>2</v>
      </c>
      <c r="AD108">
        <v>2</v>
      </c>
      <c r="AE108">
        <v>0</v>
      </c>
      <c r="AF108">
        <v>0</v>
      </c>
      <c r="AG108">
        <v>2</v>
      </c>
      <c r="AH108">
        <v>-2</v>
      </c>
      <c r="AI108">
        <v>0</v>
      </c>
      <c r="AJ108" t="s">
        <v>188</v>
      </c>
      <c r="AK108" t="s">
        <v>217</v>
      </c>
      <c r="AL108" t="s">
        <v>647</v>
      </c>
    </row>
    <row r="109" spans="1:38" x14ac:dyDescent="0.35">
      <c r="A109">
        <v>447529</v>
      </c>
      <c r="B109">
        <v>128204</v>
      </c>
      <c r="C109" t="s">
        <v>188</v>
      </c>
      <c r="D109">
        <v>89662</v>
      </c>
      <c r="E109" t="s">
        <v>873</v>
      </c>
      <c r="F109">
        <v>3068548</v>
      </c>
      <c r="G109">
        <v>0.22</v>
      </c>
      <c r="H109" t="s">
        <v>190</v>
      </c>
      <c r="I109" s="67">
        <v>44848</v>
      </c>
      <c r="J109" t="s">
        <v>202</v>
      </c>
      <c r="K109" t="s">
        <v>213</v>
      </c>
      <c r="L109" t="s">
        <v>193</v>
      </c>
      <c r="M109" t="s">
        <v>195</v>
      </c>
      <c r="N109" t="s">
        <v>556</v>
      </c>
      <c r="O109" t="s">
        <v>298</v>
      </c>
      <c r="P109" t="s">
        <v>874</v>
      </c>
      <c r="R109" t="s">
        <v>188</v>
      </c>
      <c r="S109" t="s">
        <v>875</v>
      </c>
      <c r="T109" t="s">
        <v>201</v>
      </c>
      <c r="U109" t="s">
        <v>202</v>
      </c>
      <c r="W109" t="s">
        <v>203</v>
      </c>
      <c r="X109" t="s">
        <v>229</v>
      </c>
      <c r="Y109">
        <v>1</v>
      </c>
      <c r="Z109">
        <v>1</v>
      </c>
      <c r="AA109">
        <v>0</v>
      </c>
      <c r="AB109">
        <v>0</v>
      </c>
      <c r="AC109">
        <v>0</v>
      </c>
      <c r="AD109">
        <v>0</v>
      </c>
      <c r="AE109">
        <v>0</v>
      </c>
      <c r="AF109">
        <v>1</v>
      </c>
      <c r="AG109">
        <v>0</v>
      </c>
      <c r="AH109">
        <v>1</v>
      </c>
      <c r="AI109">
        <v>0</v>
      </c>
      <c r="AJ109" t="s">
        <v>188</v>
      </c>
      <c r="AK109" t="s">
        <v>217</v>
      </c>
      <c r="AL109" t="s">
        <v>647</v>
      </c>
    </row>
    <row r="110" spans="1:38" x14ac:dyDescent="0.35">
      <c r="A110">
        <v>446290</v>
      </c>
      <c r="B110">
        <v>139534</v>
      </c>
      <c r="C110" t="s">
        <v>188</v>
      </c>
      <c r="D110">
        <v>89682</v>
      </c>
      <c r="E110" t="s">
        <v>876</v>
      </c>
      <c r="F110">
        <v>3069334</v>
      </c>
      <c r="G110">
        <v>0.13</v>
      </c>
      <c r="H110" t="s">
        <v>190</v>
      </c>
      <c r="I110" s="67">
        <v>44880</v>
      </c>
      <c r="J110" t="s">
        <v>202</v>
      </c>
      <c r="K110" t="s">
        <v>213</v>
      </c>
      <c r="L110" t="s">
        <v>193</v>
      </c>
      <c r="M110" t="s">
        <v>195</v>
      </c>
      <c r="N110" t="s">
        <v>195</v>
      </c>
      <c r="O110" t="s">
        <v>196</v>
      </c>
      <c r="P110" t="s">
        <v>877</v>
      </c>
      <c r="R110" t="s">
        <v>878</v>
      </c>
      <c r="S110" t="s">
        <v>879</v>
      </c>
      <c r="T110" t="s">
        <v>201</v>
      </c>
      <c r="U110" t="s">
        <v>202</v>
      </c>
      <c r="W110" t="s">
        <v>203</v>
      </c>
      <c r="X110" t="s">
        <v>206</v>
      </c>
      <c r="Y110">
        <v>4</v>
      </c>
      <c r="Z110">
        <v>4</v>
      </c>
      <c r="AA110">
        <v>0</v>
      </c>
      <c r="AB110">
        <v>0</v>
      </c>
      <c r="AC110">
        <v>0</v>
      </c>
      <c r="AD110">
        <v>0</v>
      </c>
      <c r="AE110">
        <v>0</v>
      </c>
      <c r="AF110">
        <v>4</v>
      </c>
      <c r="AG110">
        <v>0</v>
      </c>
      <c r="AH110">
        <v>4</v>
      </c>
      <c r="AI110">
        <v>0</v>
      </c>
      <c r="AJ110" t="s">
        <v>878</v>
      </c>
      <c r="AK110" t="s">
        <v>360</v>
      </c>
      <c r="AL110" t="s">
        <v>647</v>
      </c>
    </row>
    <row r="111" spans="1:38" x14ac:dyDescent="0.35">
      <c r="A111">
        <v>446290</v>
      </c>
      <c r="B111">
        <v>139534</v>
      </c>
      <c r="C111" t="s">
        <v>188</v>
      </c>
      <c r="D111">
        <v>89682</v>
      </c>
      <c r="E111" t="s">
        <v>876</v>
      </c>
      <c r="F111">
        <v>3069334</v>
      </c>
      <c r="G111">
        <v>0.13</v>
      </c>
      <c r="H111" t="s">
        <v>190</v>
      </c>
      <c r="I111" s="67">
        <v>44880</v>
      </c>
      <c r="J111" t="s">
        <v>202</v>
      </c>
      <c r="K111" t="s">
        <v>213</v>
      </c>
      <c r="L111" t="s">
        <v>193</v>
      </c>
      <c r="M111" t="s">
        <v>195</v>
      </c>
      <c r="N111" t="s">
        <v>195</v>
      </c>
      <c r="O111" t="s">
        <v>196</v>
      </c>
      <c r="P111" t="s">
        <v>877</v>
      </c>
      <c r="R111" t="s">
        <v>878</v>
      </c>
      <c r="S111" t="s">
        <v>879</v>
      </c>
      <c r="T111" t="s">
        <v>201</v>
      </c>
      <c r="U111" t="s">
        <v>202</v>
      </c>
      <c r="W111" t="s">
        <v>203</v>
      </c>
      <c r="X111" t="s">
        <v>554</v>
      </c>
      <c r="Y111">
        <v>0</v>
      </c>
      <c r="Z111">
        <v>0</v>
      </c>
      <c r="AA111">
        <v>0</v>
      </c>
      <c r="AB111">
        <v>0</v>
      </c>
      <c r="AC111">
        <v>2</v>
      </c>
      <c r="AD111">
        <v>2</v>
      </c>
      <c r="AE111">
        <v>0</v>
      </c>
      <c r="AF111">
        <v>0</v>
      </c>
      <c r="AG111">
        <v>2</v>
      </c>
      <c r="AH111">
        <v>-2</v>
      </c>
      <c r="AI111">
        <v>0</v>
      </c>
      <c r="AJ111" t="s">
        <v>878</v>
      </c>
      <c r="AK111" t="s">
        <v>360</v>
      </c>
      <c r="AL111" t="s">
        <v>647</v>
      </c>
    </row>
    <row r="112" spans="1:38" x14ac:dyDescent="0.35">
      <c r="A112">
        <v>446290</v>
      </c>
      <c r="B112">
        <v>139534</v>
      </c>
      <c r="C112" t="s">
        <v>188</v>
      </c>
      <c r="D112">
        <v>89682</v>
      </c>
      <c r="E112" t="s">
        <v>876</v>
      </c>
      <c r="F112">
        <v>3069334</v>
      </c>
      <c r="G112">
        <v>0.13</v>
      </c>
      <c r="H112" t="s">
        <v>190</v>
      </c>
      <c r="I112" s="67">
        <v>44880</v>
      </c>
      <c r="J112" t="s">
        <v>202</v>
      </c>
      <c r="K112" t="s">
        <v>213</v>
      </c>
      <c r="L112" t="s">
        <v>193</v>
      </c>
      <c r="M112" t="s">
        <v>195</v>
      </c>
      <c r="N112" t="s">
        <v>195</v>
      </c>
      <c r="O112" t="s">
        <v>196</v>
      </c>
      <c r="P112" t="s">
        <v>877</v>
      </c>
      <c r="R112" t="s">
        <v>878</v>
      </c>
      <c r="S112" t="s">
        <v>879</v>
      </c>
      <c r="T112" t="s">
        <v>201</v>
      </c>
      <c r="U112" t="s">
        <v>202</v>
      </c>
      <c r="W112" t="s">
        <v>207</v>
      </c>
      <c r="X112" t="s">
        <v>554</v>
      </c>
      <c r="Y112">
        <v>0</v>
      </c>
      <c r="Z112">
        <v>0</v>
      </c>
      <c r="AA112">
        <v>0</v>
      </c>
      <c r="AB112">
        <v>0</v>
      </c>
      <c r="AC112">
        <v>2</v>
      </c>
      <c r="AD112">
        <v>2</v>
      </c>
      <c r="AE112">
        <v>0</v>
      </c>
      <c r="AF112">
        <v>0</v>
      </c>
      <c r="AG112">
        <v>2</v>
      </c>
      <c r="AH112">
        <v>-2</v>
      </c>
      <c r="AI112">
        <v>0</v>
      </c>
      <c r="AJ112" t="s">
        <v>878</v>
      </c>
      <c r="AK112" t="s">
        <v>360</v>
      </c>
      <c r="AL112" t="s">
        <v>647</v>
      </c>
    </row>
    <row r="113" spans="1:38" x14ac:dyDescent="0.35">
      <c r="A113">
        <v>449024</v>
      </c>
      <c r="B113">
        <v>129017</v>
      </c>
      <c r="C113" t="s">
        <v>188</v>
      </c>
      <c r="D113">
        <v>89881</v>
      </c>
      <c r="E113" t="s">
        <v>880</v>
      </c>
      <c r="F113">
        <v>3079778</v>
      </c>
      <c r="G113">
        <v>0.06</v>
      </c>
      <c r="H113" t="s">
        <v>190</v>
      </c>
      <c r="I113" s="67">
        <v>44915</v>
      </c>
      <c r="J113" t="s">
        <v>202</v>
      </c>
      <c r="K113" t="s">
        <v>213</v>
      </c>
      <c r="L113" t="s">
        <v>193</v>
      </c>
      <c r="M113" t="s">
        <v>195</v>
      </c>
      <c r="N113" t="s">
        <v>195</v>
      </c>
      <c r="O113" t="s">
        <v>196</v>
      </c>
      <c r="P113" t="s">
        <v>881</v>
      </c>
      <c r="R113" t="s">
        <v>188</v>
      </c>
      <c r="S113" t="s">
        <v>882</v>
      </c>
      <c r="T113" t="s">
        <v>201</v>
      </c>
      <c r="U113" t="s">
        <v>191</v>
      </c>
      <c r="W113" t="s">
        <v>203</v>
      </c>
      <c r="X113" t="s">
        <v>206</v>
      </c>
      <c r="Y113">
        <v>0</v>
      </c>
      <c r="Z113">
        <v>0</v>
      </c>
      <c r="AA113">
        <v>0</v>
      </c>
      <c r="AB113">
        <v>0</v>
      </c>
      <c r="AC113">
        <v>1</v>
      </c>
      <c r="AD113">
        <v>1</v>
      </c>
      <c r="AE113">
        <v>0</v>
      </c>
      <c r="AF113">
        <v>0</v>
      </c>
      <c r="AG113">
        <v>1</v>
      </c>
      <c r="AH113">
        <v>-1</v>
      </c>
      <c r="AI113">
        <v>0</v>
      </c>
      <c r="AJ113" t="s">
        <v>188</v>
      </c>
      <c r="AK113" t="s">
        <v>217</v>
      </c>
      <c r="AL113" t="s">
        <v>647</v>
      </c>
    </row>
    <row r="114" spans="1:38" x14ac:dyDescent="0.35">
      <c r="A114">
        <v>449024</v>
      </c>
      <c r="B114">
        <v>129017</v>
      </c>
      <c r="C114" t="s">
        <v>188</v>
      </c>
      <c r="D114">
        <v>89881</v>
      </c>
      <c r="E114" t="s">
        <v>880</v>
      </c>
      <c r="F114">
        <v>3079778</v>
      </c>
      <c r="G114">
        <v>0.06</v>
      </c>
      <c r="H114" t="s">
        <v>190</v>
      </c>
      <c r="I114" s="67">
        <v>44915</v>
      </c>
      <c r="J114" t="s">
        <v>202</v>
      </c>
      <c r="K114" t="s">
        <v>213</v>
      </c>
      <c r="L114" t="s">
        <v>193</v>
      </c>
      <c r="M114" t="s">
        <v>195</v>
      </c>
      <c r="N114" t="s">
        <v>195</v>
      </c>
      <c r="O114" t="s">
        <v>224</v>
      </c>
      <c r="P114" t="s">
        <v>881</v>
      </c>
      <c r="R114" t="s">
        <v>188</v>
      </c>
      <c r="S114" t="s">
        <v>882</v>
      </c>
      <c r="T114" t="s">
        <v>201</v>
      </c>
      <c r="U114" t="s">
        <v>191</v>
      </c>
      <c r="W114" t="s">
        <v>203</v>
      </c>
      <c r="X114" t="s">
        <v>206</v>
      </c>
      <c r="Y114">
        <v>4</v>
      </c>
      <c r="Z114">
        <v>4</v>
      </c>
      <c r="AA114">
        <v>0</v>
      </c>
      <c r="AB114">
        <v>0</v>
      </c>
      <c r="AC114">
        <v>0</v>
      </c>
      <c r="AD114">
        <v>0</v>
      </c>
      <c r="AE114">
        <v>0</v>
      </c>
      <c r="AF114">
        <v>4</v>
      </c>
      <c r="AG114">
        <v>0</v>
      </c>
      <c r="AH114">
        <v>4</v>
      </c>
      <c r="AI114">
        <v>0</v>
      </c>
      <c r="AJ114" t="s">
        <v>188</v>
      </c>
      <c r="AK114" t="s">
        <v>217</v>
      </c>
      <c r="AL114" t="s">
        <v>647</v>
      </c>
    </row>
    <row r="115" spans="1:38" x14ac:dyDescent="0.35">
      <c r="A115">
        <v>445651</v>
      </c>
      <c r="B115">
        <v>132048</v>
      </c>
      <c r="C115" t="s">
        <v>188</v>
      </c>
      <c r="D115">
        <v>89883</v>
      </c>
      <c r="E115" t="s">
        <v>883</v>
      </c>
      <c r="F115">
        <v>3080577</v>
      </c>
      <c r="G115">
        <v>0.06</v>
      </c>
      <c r="H115" t="s">
        <v>190</v>
      </c>
      <c r="I115" s="67">
        <v>44897</v>
      </c>
      <c r="J115" t="s">
        <v>202</v>
      </c>
      <c r="K115" t="s">
        <v>213</v>
      </c>
      <c r="L115" t="s">
        <v>193</v>
      </c>
      <c r="M115" t="s">
        <v>195</v>
      </c>
      <c r="N115" t="s">
        <v>195</v>
      </c>
      <c r="O115" t="s">
        <v>196</v>
      </c>
      <c r="P115" t="s">
        <v>884</v>
      </c>
      <c r="R115" t="s">
        <v>430</v>
      </c>
      <c r="S115" t="s">
        <v>885</v>
      </c>
      <c r="T115" t="s">
        <v>201</v>
      </c>
      <c r="U115" t="s">
        <v>202</v>
      </c>
      <c r="W115" t="s">
        <v>203</v>
      </c>
      <c r="X115" t="s">
        <v>206</v>
      </c>
      <c r="Y115">
        <v>0</v>
      </c>
      <c r="Z115">
        <v>0</v>
      </c>
      <c r="AA115">
        <v>0</v>
      </c>
      <c r="AB115">
        <v>0</v>
      </c>
      <c r="AC115">
        <v>1</v>
      </c>
      <c r="AD115">
        <v>1</v>
      </c>
      <c r="AE115">
        <v>0</v>
      </c>
      <c r="AF115">
        <v>0</v>
      </c>
      <c r="AG115">
        <v>1</v>
      </c>
      <c r="AH115">
        <v>-1</v>
      </c>
      <c r="AI115">
        <v>0</v>
      </c>
      <c r="AJ115" t="s">
        <v>430</v>
      </c>
      <c r="AK115" t="s">
        <v>360</v>
      </c>
      <c r="AL115" t="s">
        <v>647</v>
      </c>
    </row>
    <row r="116" spans="1:38" x14ac:dyDescent="0.35">
      <c r="A116">
        <v>445651</v>
      </c>
      <c r="B116">
        <v>132048</v>
      </c>
      <c r="C116" t="s">
        <v>188</v>
      </c>
      <c r="D116">
        <v>89883</v>
      </c>
      <c r="E116" t="s">
        <v>883</v>
      </c>
      <c r="F116">
        <v>3080577</v>
      </c>
      <c r="G116">
        <v>0.06</v>
      </c>
      <c r="H116" t="s">
        <v>190</v>
      </c>
      <c r="I116" s="67">
        <v>44897</v>
      </c>
      <c r="J116" t="s">
        <v>202</v>
      </c>
      <c r="K116" t="s">
        <v>213</v>
      </c>
      <c r="L116" t="s">
        <v>193</v>
      </c>
      <c r="M116" t="s">
        <v>195</v>
      </c>
      <c r="N116" t="s">
        <v>195</v>
      </c>
      <c r="O116" t="s">
        <v>196</v>
      </c>
      <c r="P116" t="s">
        <v>884</v>
      </c>
      <c r="R116" t="s">
        <v>430</v>
      </c>
      <c r="S116" t="s">
        <v>885</v>
      </c>
      <c r="T116" t="s">
        <v>201</v>
      </c>
      <c r="U116" t="s">
        <v>202</v>
      </c>
      <c r="W116" t="s">
        <v>203</v>
      </c>
      <c r="X116" t="s">
        <v>229</v>
      </c>
      <c r="Y116">
        <v>1</v>
      </c>
      <c r="Z116">
        <v>1</v>
      </c>
      <c r="AA116">
        <v>0</v>
      </c>
      <c r="AB116">
        <v>0</v>
      </c>
      <c r="AC116">
        <v>0</v>
      </c>
      <c r="AD116">
        <v>0</v>
      </c>
      <c r="AE116">
        <v>0</v>
      </c>
      <c r="AF116">
        <v>1</v>
      </c>
      <c r="AG116">
        <v>0</v>
      </c>
      <c r="AH116">
        <v>1</v>
      </c>
      <c r="AI116">
        <v>0</v>
      </c>
      <c r="AJ116" t="s">
        <v>430</v>
      </c>
      <c r="AK116" t="s">
        <v>360</v>
      </c>
      <c r="AL116" t="s">
        <v>647</v>
      </c>
    </row>
    <row r="117" spans="1:38" x14ac:dyDescent="0.35">
      <c r="A117">
        <v>465850</v>
      </c>
      <c r="B117">
        <v>110430</v>
      </c>
      <c r="C117" t="s">
        <v>188</v>
      </c>
      <c r="D117">
        <v>89884</v>
      </c>
      <c r="E117" t="s">
        <v>886</v>
      </c>
      <c r="F117">
        <v>3080578</v>
      </c>
      <c r="G117">
        <v>0.18</v>
      </c>
      <c r="H117" t="s">
        <v>190</v>
      </c>
      <c r="I117" s="67">
        <v>44915</v>
      </c>
      <c r="J117" t="s">
        <v>202</v>
      </c>
      <c r="K117" t="s">
        <v>213</v>
      </c>
      <c r="L117" t="s">
        <v>193</v>
      </c>
      <c r="M117" t="s">
        <v>195</v>
      </c>
      <c r="N117" t="s">
        <v>195</v>
      </c>
      <c r="O117" t="s">
        <v>196</v>
      </c>
      <c r="P117" t="s">
        <v>887</v>
      </c>
      <c r="R117" t="s">
        <v>226</v>
      </c>
      <c r="S117" t="s">
        <v>888</v>
      </c>
      <c r="T117" t="s">
        <v>201</v>
      </c>
      <c r="U117" t="s">
        <v>202</v>
      </c>
      <c r="W117" t="s">
        <v>203</v>
      </c>
      <c r="X117" t="s">
        <v>206</v>
      </c>
      <c r="Y117">
        <v>1</v>
      </c>
      <c r="Z117">
        <v>1</v>
      </c>
      <c r="AA117">
        <v>0</v>
      </c>
      <c r="AB117">
        <v>0</v>
      </c>
      <c r="AC117">
        <v>1</v>
      </c>
      <c r="AD117">
        <v>1</v>
      </c>
      <c r="AE117">
        <v>0</v>
      </c>
      <c r="AF117">
        <v>1</v>
      </c>
      <c r="AG117">
        <v>1</v>
      </c>
      <c r="AH117">
        <v>0</v>
      </c>
      <c r="AI117">
        <v>0</v>
      </c>
      <c r="AJ117" t="s">
        <v>658</v>
      </c>
      <c r="AK117" t="s">
        <v>241</v>
      </c>
      <c r="AL117" t="s">
        <v>647</v>
      </c>
    </row>
    <row r="118" spans="1:38" x14ac:dyDescent="0.35">
      <c r="A118">
        <v>456656</v>
      </c>
      <c r="B118">
        <v>115876</v>
      </c>
      <c r="C118" t="s">
        <v>188</v>
      </c>
      <c r="D118">
        <v>77769</v>
      </c>
      <c r="E118" t="s">
        <v>323</v>
      </c>
      <c r="F118">
        <v>3085796</v>
      </c>
      <c r="G118">
        <v>0.08</v>
      </c>
      <c r="H118" t="s">
        <v>190</v>
      </c>
      <c r="I118" s="67">
        <v>44959</v>
      </c>
      <c r="J118" t="s">
        <v>191</v>
      </c>
      <c r="K118" t="s">
        <v>213</v>
      </c>
      <c r="L118" t="s">
        <v>193</v>
      </c>
      <c r="M118" t="s">
        <v>195</v>
      </c>
      <c r="N118" t="s">
        <v>195</v>
      </c>
      <c r="O118" t="s">
        <v>196</v>
      </c>
      <c r="P118" t="s">
        <v>324</v>
      </c>
      <c r="R118" t="s">
        <v>325</v>
      </c>
      <c r="S118" t="s">
        <v>326</v>
      </c>
      <c r="T118" t="s">
        <v>201</v>
      </c>
      <c r="U118" t="s">
        <v>202</v>
      </c>
      <c r="V118" s="67">
        <v>45478</v>
      </c>
      <c r="W118" t="s">
        <v>203</v>
      </c>
      <c r="X118" t="s">
        <v>204</v>
      </c>
      <c r="Y118">
        <v>1</v>
      </c>
      <c r="Z118">
        <v>1</v>
      </c>
      <c r="AA118">
        <v>1</v>
      </c>
      <c r="AB118">
        <v>0</v>
      </c>
      <c r="AC118">
        <v>1</v>
      </c>
      <c r="AD118">
        <v>1</v>
      </c>
      <c r="AE118">
        <v>0</v>
      </c>
      <c r="AF118">
        <v>1</v>
      </c>
      <c r="AG118">
        <v>1</v>
      </c>
      <c r="AH118">
        <v>0</v>
      </c>
      <c r="AI118">
        <v>1</v>
      </c>
      <c r="AJ118" t="s">
        <v>658</v>
      </c>
      <c r="AK118" t="s">
        <v>241</v>
      </c>
      <c r="AL118" t="s">
        <v>647</v>
      </c>
    </row>
    <row r="119" spans="1:38" x14ac:dyDescent="0.35">
      <c r="A119">
        <v>447963</v>
      </c>
      <c r="B119">
        <v>129756</v>
      </c>
      <c r="C119" t="s">
        <v>188</v>
      </c>
      <c r="D119">
        <v>90037</v>
      </c>
      <c r="E119" t="s">
        <v>893</v>
      </c>
      <c r="F119">
        <v>3089423</v>
      </c>
      <c r="G119">
        <v>0.02</v>
      </c>
      <c r="H119" t="s">
        <v>293</v>
      </c>
      <c r="I119" s="67">
        <v>44937</v>
      </c>
      <c r="J119" t="s">
        <v>202</v>
      </c>
      <c r="K119" t="s">
        <v>213</v>
      </c>
      <c r="L119" t="s">
        <v>193</v>
      </c>
      <c r="M119" t="s">
        <v>894</v>
      </c>
      <c r="N119" t="s">
        <v>195</v>
      </c>
      <c r="O119" t="s">
        <v>210</v>
      </c>
      <c r="P119" t="s">
        <v>895</v>
      </c>
      <c r="R119" t="s">
        <v>188</v>
      </c>
      <c r="S119" t="s">
        <v>896</v>
      </c>
      <c r="T119" t="s">
        <v>201</v>
      </c>
      <c r="U119" t="s">
        <v>202</v>
      </c>
      <c r="W119" t="s">
        <v>203</v>
      </c>
      <c r="X119" t="s">
        <v>204</v>
      </c>
      <c r="Y119">
        <v>1</v>
      </c>
      <c r="Z119">
        <v>1</v>
      </c>
      <c r="AA119">
        <v>0</v>
      </c>
      <c r="AB119">
        <v>0</v>
      </c>
      <c r="AC119">
        <v>0</v>
      </c>
      <c r="AD119">
        <v>0</v>
      </c>
      <c r="AE119">
        <v>0</v>
      </c>
      <c r="AF119">
        <v>1</v>
      </c>
      <c r="AG119">
        <v>0</v>
      </c>
      <c r="AH119">
        <v>1</v>
      </c>
      <c r="AI119">
        <v>0</v>
      </c>
      <c r="AJ119" t="s">
        <v>188</v>
      </c>
      <c r="AK119" t="s">
        <v>217</v>
      </c>
      <c r="AL119" t="s">
        <v>647</v>
      </c>
    </row>
    <row r="120" spans="1:38" x14ac:dyDescent="0.35">
      <c r="A120">
        <v>449036</v>
      </c>
      <c r="B120">
        <v>129018</v>
      </c>
      <c r="C120" t="s">
        <v>188</v>
      </c>
      <c r="D120">
        <v>90038</v>
      </c>
      <c r="E120" t="s">
        <v>897</v>
      </c>
      <c r="F120">
        <v>3089821</v>
      </c>
      <c r="G120">
        <v>0.06</v>
      </c>
      <c r="H120" t="s">
        <v>190</v>
      </c>
      <c r="I120" s="67">
        <v>44937</v>
      </c>
      <c r="J120" t="s">
        <v>202</v>
      </c>
      <c r="K120" t="s">
        <v>213</v>
      </c>
      <c r="L120" t="s">
        <v>193</v>
      </c>
      <c r="M120" t="s">
        <v>195</v>
      </c>
      <c r="N120" t="s">
        <v>195</v>
      </c>
      <c r="O120" t="s">
        <v>196</v>
      </c>
      <c r="P120" t="s">
        <v>898</v>
      </c>
      <c r="R120" t="s">
        <v>188</v>
      </c>
      <c r="S120" t="s">
        <v>899</v>
      </c>
      <c r="T120" t="s">
        <v>201</v>
      </c>
      <c r="U120" t="s">
        <v>202</v>
      </c>
      <c r="W120" t="s">
        <v>203</v>
      </c>
      <c r="X120" t="s">
        <v>206</v>
      </c>
      <c r="Y120">
        <v>0</v>
      </c>
      <c r="Z120">
        <v>0</v>
      </c>
      <c r="AA120">
        <v>0</v>
      </c>
      <c r="AB120">
        <v>0</v>
      </c>
      <c r="AC120">
        <v>1</v>
      </c>
      <c r="AD120">
        <v>1</v>
      </c>
      <c r="AE120">
        <v>0</v>
      </c>
      <c r="AF120">
        <v>0</v>
      </c>
      <c r="AG120">
        <v>1</v>
      </c>
      <c r="AH120">
        <v>-1</v>
      </c>
      <c r="AI120">
        <v>0</v>
      </c>
      <c r="AJ120" t="s">
        <v>188</v>
      </c>
      <c r="AK120" t="s">
        <v>217</v>
      </c>
      <c r="AL120" t="s">
        <v>647</v>
      </c>
    </row>
    <row r="121" spans="1:38" x14ac:dyDescent="0.35">
      <c r="A121">
        <v>449036</v>
      </c>
      <c r="B121">
        <v>129018</v>
      </c>
      <c r="C121" t="s">
        <v>188</v>
      </c>
      <c r="D121">
        <v>90038</v>
      </c>
      <c r="E121" t="s">
        <v>897</v>
      </c>
      <c r="F121">
        <v>3089821</v>
      </c>
      <c r="G121">
        <v>0.06</v>
      </c>
      <c r="H121" t="s">
        <v>190</v>
      </c>
      <c r="I121" s="67">
        <v>44937</v>
      </c>
      <c r="J121" t="s">
        <v>202</v>
      </c>
      <c r="K121" t="s">
        <v>213</v>
      </c>
      <c r="L121" t="s">
        <v>193</v>
      </c>
      <c r="M121" t="s">
        <v>195</v>
      </c>
      <c r="N121" t="s">
        <v>195</v>
      </c>
      <c r="O121" t="s">
        <v>196</v>
      </c>
      <c r="P121" t="s">
        <v>898</v>
      </c>
      <c r="R121" t="s">
        <v>188</v>
      </c>
      <c r="S121" t="s">
        <v>899</v>
      </c>
      <c r="T121" t="s">
        <v>201</v>
      </c>
      <c r="U121" t="s">
        <v>202</v>
      </c>
      <c r="W121" t="s">
        <v>203</v>
      </c>
      <c r="X121" t="s">
        <v>211</v>
      </c>
      <c r="Y121">
        <v>1</v>
      </c>
      <c r="Z121">
        <v>1</v>
      </c>
      <c r="AA121">
        <v>0</v>
      </c>
      <c r="AB121">
        <v>0</v>
      </c>
      <c r="AC121">
        <v>0</v>
      </c>
      <c r="AD121">
        <v>0</v>
      </c>
      <c r="AE121">
        <v>0</v>
      </c>
      <c r="AF121">
        <v>1</v>
      </c>
      <c r="AG121">
        <v>0</v>
      </c>
      <c r="AH121">
        <v>1</v>
      </c>
      <c r="AI121">
        <v>0</v>
      </c>
      <c r="AJ121" t="s">
        <v>188</v>
      </c>
      <c r="AK121" t="s">
        <v>217</v>
      </c>
      <c r="AL121" t="s">
        <v>647</v>
      </c>
    </row>
    <row r="122" spans="1:38" x14ac:dyDescent="0.35">
      <c r="A122">
        <v>449036</v>
      </c>
      <c r="B122">
        <v>129018</v>
      </c>
      <c r="C122" t="s">
        <v>188</v>
      </c>
      <c r="D122">
        <v>90038</v>
      </c>
      <c r="E122" t="s">
        <v>897</v>
      </c>
      <c r="F122">
        <v>3089821</v>
      </c>
      <c r="G122">
        <v>0.06</v>
      </c>
      <c r="H122" t="s">
        <v>190</v>
      </c>
      <c r="I122" s="67">
        <v>44937</v>
      </c>
      <c r="J122" t="s">
        <v>202</v>
      </c>
      <c r="K122" t="s">
        <v>213</v>
      </c>
      <c r="L122" t="s">
        <v>193</v>
      </c>
      <c r="M122" t="s">
        <v>195</v>
      </c>
      <c r="N122" t="s">
        <v>195</v>
      </c>
      <c r="O122" t="s">
        <v>224</v>
      </c>
      <c r="P122" t="s">
        <v>898</v>
      </c>
      <c r="R122" t="s">
        <v>188</v>
      </c>
      <c r="S122" t="s">
        <v>899</v>
      </c>
      <c r="T122" t="s">
        <v>201</v>
      </c>
      <c r="U122" t="s">
        <v>191</v>
      </c>
      <c r="W122" t="s">
        <v>203</v>
      </c>
      <c r="X122" t="s">
        <v>211</v>
      </c>
      <c r="Y122">
        <v>2</v>
      </c>
      <c r="Z122">
        <v>2</v>
      </c>
      <c r="AA122">
        <v>0</v>
      </c>
      <c r="AB122">
        <v>0</v>
      </c>
      <c r="AC122">
        <v>0</v>
      </c>
      <c r="AD122">
        <v>0</v>
      </c>
      <c r="AE122">
        <v>0</v>
      </c>
      <c r="AF122">
        <v>2</v>
      </c>
      <c r="AG122">
        <v>0</v>
      </c>
      <c r="AH122">
        <v>2</v>
      </c>
      <c r="AI122">
        <v>0</v>
      </c>
      <c r="AJ122" t="s">
        <v>188</v>
      </c>
      <c r="AK122" t="s">
        <v>217</v>
      </c>
      <c r="AL122" t="s">
        <v>647</v>
      </c>
    </row>
    <row r="123" spans="1:38" x14ac:dyDescent="0.35">
      <c r="A123">
        <v>448099</v>
      </c>
      <c r="B123">
        <v>128926</v>
      </c>
      <c r="C123" t="s">
        <v>188</v>
      </c>
      <c r="D123">
        <v>90045</v>
      </c>
      <c r="E123" t="s">
        <v>900</v>
      </c>
      <c r="F123">
        <v>3089823</v>
      </c>
      <c r="G123">
        <v>0.05</v>
      </c>
      <c r="H123" t="s">
        <v>190</v>
      </c>
      <c r="I123" s="67">
        <v>44953</v>
      </c>
      <c r="J123" t="s">
        <v>191</v>
      </c>
      <c r="K123" t="s">
        <v>213</v>
      </c>
      <c r="L123" t="s">
        <v>193</v>
      </c>
      <c r="M123" t="s">
        <v>195</v>
      </c>
      <c r="N123" t="s">
        <v>556</v>
      </c>
      <c r="O123" t="s">
        <v>210</v>
      </c>
      <c r="P123" t="s">
        <v>901</v>
      </c>
      <c r="R123" t="s">
        <v>188</v>
      </c>
      <c r="S123" t="s">
        <v>902</v>
      </c>
      <c r="T123" t="s">
        <v>201</v>
      </c>
      <c r="U123" t="s">
        <v>202</v>
      </c>
      <c r="V123" s="67">
        <v>45292</v>
      </c>
      <c r="W123" t="s">
        <v>559</v>
      </c>
      <c r="X123" t="s">
        <v>211</v>
      </c>
      <c r="Y123">
        <v>0</v>
      </c>
      <c r="Z123">
        <v>0</v>
      </c>
      <c r="AA123">
        <v>0</v>
      </c>
      <c r="AB123">
        <v>0</v>
      </c>
      <c r="AC123">
        <v>1</v>
      </c>
      <c r="AD123">
        <v>1</v>
      </c>
      <c r="AE123">
        <v>0</v>
      </c>
      <c r="AF123">
        <v>0</v>
      </c>
      <c r="AG123">
        <v>1</v>
      </c>
      <c r="AH123">
        <v>-1</v>
      </c>
      <c r="AI123">
        <v>0</v>
      </c>
      <c r="AJ123" t="s">
        <v>188</v>
      </c>
      <c r="AK123" t="s">
        <v>217</v>
      </c>
      <c r="AL123" t="s">
        <v>647</v>
      </c>
    </row>
    <row r="124" spans="1:38" x14ac:dyDescent="0.35">
      <c r="A124">
        <v>455932</v>
      </c>
      <c r="B124">
        <v>114715</v>
      </c>
      <c r="C124" t="s">
        <v>188</v>
      </c>
      <c r="D124">
        <v>86555</v>
      </c>
      <c r="E124" t="s">
        <v>903</v>
      </c>
      <c r="F124">
        <v>3089824</v>
      </c>
      <c r="G124">
        <v>0.03</v>
      </c>
      <c r="H124" t="s">
        <v>293</v>
      </c>
      <c r="I124" s="67">
        <v>44949</v>
      </c>
      <c r="J124" t="s">
        <v>202</v>
      </c>
      <c r="K124" t="s">
        <v>213</v>
      </c>
      <c r="L124" t="s">
        <v>193</v>
      </c>
      <c r="M124" t="s">
        <v>223</v>
      </c>
      <c r="N124" t="s">
        <v>195</v>
      </c>
      <c r="O124" t="s">
        <v>210</v>
      </c>
      <c r="P124" t="s">
        <v>904</v>
      </c>
      <c r="Q124" t="s">
        <v>325</v>
      </c>
      <c r="R124" t="s">
        <v>319</v>
      </c>
      <c r="S124" t="s">
        <v>905</v>
      </c>
      <c r="T124" t="s">
        <v>201</v>
      </c>
      <c r="U124" t="s">
        <v>191</v>
      </c>
      <c r="V124" s="67">
        <v>44965</v>
      </c>
      <c r="W124" t="s">
        <v>203</v>
      </c>
      <c r="X124" t="s">
        <v>231</v>
      </c>
      <c r="Y124">
        <v>1</v>
      </c>
      <c r="Z124">
        <v>1</v>
      </c>
      <c r="AA124">
        <v>1</v>
      </c>
      <c r="AB124">
        <v>0</v>
      </c>
      <c r="AC124">
        <v>0</v>
      </c>
      <c r="AD124">
        <v>0</v>
      </c>
      <c r="AE124">
        <v>0</v>
      </c>
      <c r="AF124">
        <v>1</v>
      </c>
      <c r="AG124">
        <v>0</v>
      </c>
      <c r="AH124">
        <v>1</v>
      </c>
      <c r="AI124">
        <v>1</v>
      </c>
      <c r="AJ124" t="s">
        <v>658</v>
      </c>
      <c r="AK124" t="s">
        <v>241</v>
      </c>
      <c r="AL124" t="s">
        <v>647</v>
      </c>
    </row>
    <row r="125" spans="1:38" x14ac:dyDescent="0.35">
      <c r="A125">
        <v>452929</v>
      </c>
      <c r="B125">
        <v>113830</v>
      </c>
      <c r="C125" t="s">
        <v>188</v>
      </c>
      <c r="D125">
        <v>90326</v>
      </c>
      <c r="E125" t="s">
        <v>504</v>
      </c>
      <c r="F125">
        <v>3101527</v>
      </c>
      <c r="G125">
        <v>0.69</v>
      </c>
      <c r="H125" t="s">
        <v>190</v>
      </c>
      <c r="I125" s="67">
        <v>44971</v>
      </c>
      <c r="J125" t="s">
        <v>202</v>
      </c>
      <c r="K125" t="s">
        <v>213</v>
      </c>
      <c r="L125" t="s">
        <v>193</v>
      </c>
      <c r="M125" t="s">
        <v>223</v>
      </c>
      <c r="N125" t="s">
        <v>195</v>
      </c>
      <c r="O125" t="s">
        <v>224</v>
      </c>
      <c r="P125" t="s">
        <v>505</v>
      </c>
      <c r="R125" t="s">
        <v>412</v>
      </c>
      <c r="S125" t="s">
        <v>506</v>
      </c>
      <c r="T125" t="s">
        <v>201</v>
      </c>
      <c r="U125" t="s">
        <v>191</v>
      </c>
      <c r="V125" s="67">
        <v>45432</v>
      </c>
      <c r="W125" t="s">
        <v>203</v>
      </c>
      <c r="X125" t="s">
        <v>206</v>
      </c>
      <c r="Y125">
        <v>1</v>
      </c>
      <c r="Z125">
        <v>1</v>
      </c>
      <c r="AA125">
        <v>1</v>
      </c>
      <c r="AB125">
        <v>0</v>
      </c>
      <c r="AC125">
        <v>0</v>
      </c>
      <c r="AD125">
        <v>0</v>
      </c>
      <c r="AE125">
        <v>0</v>
      </c>
      <c r="AF125">
        <v>1</v>
      </c>
      <c r="AG125">
        <v>0</v>
      </c>
      <c r="AH125">
        <v>1</v>
      </c>
      <c r="AI125">
        <v>1</v>
      </c>
      <c r="AJ125" t="s">
        <v>412</v>
      </c>
      <c r="AK125" t="s">
        <v>322</v>
      </c>
      <c r="AL125" t="s">
        <v>647</v>
      </c>
    </row>
    <row r="126" spans="1:38" x14ac:dyDescent="0.35">
      <c r="A126">
        <v>452929</v>
      </c>
      <c r="B126">
        <v>113830</v>
      </c>
      <c r="C126" t="s">
        <v>188</v>
      </c>
      <c r="D126">
        <v>90326</v>
      </c>
      <c r="E126" t="s">
        <v>504</v>
      </c>
      <c r="F126">
        <v>3101527</v>
      </c>
      <c r="G126">
        <v>0.69</v>
      </c>
      <c r="H126" t="s">
        <v>190</v>
      </c>
      <c r="I126" s="67">
        <v>44971</v>
      </c>
      <c r="J126" t="s">
        <v>202</v>
      </c>
      <c r="K126" t="s">
        <v>213</v>
      </c>
      <c r="L126" t="s">
        <v>230</v>
      </c>
      <c r="M126" t="s">
        <v>223</v>
      </c>
      <c r="N126" t="s">
        <v>195</v>
      </c>
      <c r="O126" t="s">
        <v>224</v>
      </c>
      <c r="P126" t="s">
        <v>505</v>
      </c>
      <c r="R126" t="s">
        <v>412</v>
      </c>
      <c r="S126" t="s">
        <v>506</v>
      </c>
      <c r="T126" t="s">
        <v>201</v>
      </c>
      <c r="U126" t="s">
        <v>191</v>
      </c>
      <c r="V126" s="67">
        <v>45432</v>
      </c>
      <c r="W126" t="s">
        <v>203</v>
      </c>
      <c r="X126" t="s">
        <v>204</v>
      </c>
      <c r="Y126">
        <v>5</v>
      </c>
      <c r="Z126">
        <v>5</v>
      </c>
      <c r="AA126">
        <v>5</v>
      </c>
      <c r="AB126">
        <v>0</v>
      </c>
      <c r="AC126">
        <v>0</v>
      </c>
      <c r="AD126">
        <v>0</v>
      </c>
      <c r="AE126">
        <v>0</v>
      </c>
      <c r="AF126">
        <v>5</v>
      </c>
      <c r="AG126">
        <v>0</v>
      </c>
      <c r="AH126">
        <v>5</v>
      </c>
      <c r="AI126">
        <v>5</v>
      </c>
      <c r="AJ126" t="s">
        <v>412</v>
      </c>
      <c r="AK126" t="s">
        <v>322</v>
      </c>
      <c r="AL126" t="s">
        <v>647</v>
      </c>
    </row>
    <row r="127" spans="1:38" x14ac:dyDescent="0.35">
      <c r="A127">
        <v>452929</v>
      </c>
      <c r="B127">
        <v>113830</v>
      </c>
      <c r="C127" t="s">
        <v>188</v>
      </c>
      <c r="D127">
        <v>90326</v>
      </c>
      <c r="E127" t="s">
        <v>504</v>
      </c>
      <c r="F127">
        <v>3101527</v>
      </c>
      <c r="G127">
        <v>0.69</v>
      </c>
      <c r="H127" t="s">
        <v>190</v>
      </c>
      <c r="I127" s="67">
        <v>44971</v>
      </c>
      <c r="J127" t="s">
        <v>202</v>
      </c>
      <c r="K127" t="s">
        <v>213</v>
      </c>
      <c r="L127" t="s">
        <v>230</v>
      </c>
      <c r="M127" t="s">
        <v>223</v>
      </c>
      <c r="N127" t="s">
        <v>195</v>
      </c>
      <c r="O127" t="s">
        <v>224</v>
      </c>
      <c r="P127" t="s">
        <v>505</v>
      </c>
      <c r="R127" t="s">
        <v>412</v>
      </c>
      <c r="S127" t="s">
        <v>506</v>
      </c>
      <c r="T127" t="s">
        <v>201</v>
      </c>
      <c r="U127" t="s">
        <v>191</v>
      </c>
      <c r="V127" s="67">
        <v>45432</v>
      </c>
      <c r="W127" t="s">
        <v>207</v>
      </c>
      <c r="X127" t="s">
        <v>231</v>
      </c>
      <c r="Y127">
        <v>2</v>
      </c>
      <c r="Z127">
        <v>2</v>
      </c>
      <c r="AA127">
        <v>2</v>
      </c>
      <c r="AB127">
        <v>0</v>
      </c>
      <c r="AC127">
        <v>0</v>
      </c>
      <c r="AD127">
        <v>0</v>
      </c>
      <c r="AE127">
        <v>0</v>
      </c>
      <c r="AF127">
        <v>2</v>
      </c>
      <c r="AG127">
        <v>0</v>
      </c>
      <c r="AH127">
        <v>2</v>
      </c>
      <c r="AI127">
        <v>2</v>
      </c>
      <c r="AJ127" t="s">
        <v>412</v>
      </c>
      <c r="AK127" t="s">
        <v>322</v>
      </c>
      <c r="AL127" t="s">
        <v>647</v>
      </c>
    </row>
    <row r="128" spans="1:38" x14ac:dyDescent="0.35">
      <c r="A128">
        <v>448429</v>
      </c>
      <c r="B128">
        <v>132108</v>
      </c>
      <c r="C128" t="s">
        <v>188</v>
      </c>
      <c r="D128">
        <v>90356</v>
      </c>
      <c r="E128" t="s">
        <v>906</v>
      </c>
      <c r="F128">
        <v>3103148</v>
      </c>
      <c r="G128">
        <v>0.28999999999999998</v>
      </c>
      <c r="H128" t="s">
        <v>190</v>
      </c>
      <c r="I128" s="67">
        <v>45000</v>
      </c>
      <c r="J128" t="s">
        <v>202</v>
      </c>
      <c r="K128" t="s">
        <v>213</v>
      </c>
      <c r="L128" t="s">
        <v>193</v>
      </c>
      <c r="M128" t="s">
        <v>195</v>
      </c>
      <c r="N128" t="s">
        <v>195</v>
      </c>
      <c r="O128" t="s">
        <v>196</v>
      </c>
      <c r="P128" t="s">
        <v>907</v>
      </c>
      <c r="R128" t="s">
        <v>908</v>
      </c>
      <c r="S128" t="s">
        <v>909</v>
      </c>
      <c r="T128" t="s">
        <v>201</v>
      </c>
      <c r="U128" t="s">
        <v>202</v>
      </c>
      <c r="W128" t="s">
        <v>203</v>
      </c>
      <c r="X128" t="s">
        <v>206</v>
      </c>
      <c r="Y128">
        <v>0</v>
      </c>
      <c r="Z128">
        <v>0</v>
      </c>
      <c r="AA128">
        <v>0</v>
      </c>
      <c r="AB128">
        <v>0</v>
      </c>
      <c r="AC128">
        <v>1</v>
      </c>
      <c r="AD128">
        <v>1</v>
      </c>
      <c r="AE128">
        <v>0</v>
      </c>
      <c r="AF128">
        <v>0</v>
      </c>
      <c r="AG128">
        <v>1</v>
      </c>
      <c r="AH128">
        <v>-1</v>
      </c>
      <c r="AI128">
        <v>0</v>
      </c>
      <c r="AJ128" t="s">
        <v>908</v>
      </c>
      <c r="AK128" t="s">
        <v>322</v>
      </c>
      <c r="AL128" t="s">
        <v>647</v>
      </c>
    </row>
    <row r="129" spans="1:38" x14ac:dyDescent="0.35">
      <c r="A129">
        <v>448429</v>
      </c>
      <c r="B129">
        <v>132108</v>
      </c>
      <c r="C129" t="s">
        <v>188</v>
      </c>
      <c r="D129">
        <v>90356</v>
      </c>
      <c r="E129" t="s">
        <v>906</v>
      </c>
      <c r="F129">
        <v>3103148</v>
      </c>
      <c r="G129">
        <v>0.28999999999999998</v>
      </c>
      <c r="H129" t="s">
        <v>190</v>
      </c>
      <c r="I129" s="67">
        <v>45000</v>
      </c>
      <c r="J129" t="s">
        <v>202</v>
      </c>
      <c r="K129" t="s">
        <v>213</v>
      </c>
      <c r="L129" t="s">
        <v>193</v>
      </c>
      <c r="M129" t="s">
        <v>195</v>
      </c>
      <c r="N129" t="s">
        <v>195</v>
      </c>
      <c r="O129" t="s">
        <v>196</v>
      </c>
      <c r="P129" t="s">
        <v>907</v>
      </c>
      <c r="R129" t="s">
        <v>908</v>
      </c>
      <c r="S129" t="s">
        <v>909</v>
      </c>
      <c r="T129" t="s">
        <v>201</v>
      </c>
      <c r="U129" t="s">
        <v>202</v>
      </c>
      <c r="W129" t="s">
        <v>203</v>
      </c>
      <c r="X129" t="s">
        <v>229</v>
      </c>
      <c r="Y129">
        <v>1</v>
      </c>
      <c r="Z129">
        <v>1</v>
      </c>
      <c r="AA129">
        <v>0</v>
      </c>
      <c r="AB129">
        <v>0</v>
      </c>
      <c r="AC129">
        <v>0</v>
      </c>
      <c r="AD129">
        <v>0</v>
      </c>
      <c r="AE129">
        <v>0</v>
      </c>
      <c r="AF129">
        <v>1</v>
      </c>
      <c r="AG129">
        <v>0</v>
      </c>
      <c r="AH129">
        <v>1</v>
      </c>
      <c r="AI129">
        <v>0</v>
      </c>
      <c r="AJ129" t="s">
        <v>908</v>
      </c>
      <c r="AK129" t="s">
        <v>322</v>
      </c>
      <c r="AL129" t="s">
        <v>647</v>
      </c>
    </row>
    <row r="130" spans="1:38" x14ac:dyDescent="0.35">
      <c r="A130">
        <v>452369</v>
      </c>
      <c r="B130">
        <v>118688</v>
      </c>
      <c r="C130" t="s">
        <v>188</v>
      </c>
      <c r="D130">
        <v>83926</v>
      </c>
      <c r="E130" t="s">
        <v>351</v>
      </c>
      <c r="F130">
        <v>3103149</v>
      </c>
      <c r="G130">
        <v>0.6</v>
      </c>
      <c r="H130" t="s">
        <v>190</v>
      </c>
      <c r="I130" s="67">
        <v>45002</v>
      </c>
      <c r="J130" t="s">
        <v>191</v>
      </c>
      <c r="K130" t="s">
        <v>213</v>
      </c>
      <c r="L130" t="s">
        <v>193</v>
      </c>
      <c r="M130" t="s">
        <v>195</v>
      </c>
      <c r="N130" t="s">
        <v>195</v>
      </c>
      <c r="O130" t="s">
        <v>196</v>
      </c>
      <c r="P130" t="s">
        <v>352</v>
      </c>
      <c r="R130" t="s">
        <v>353</v>
      </c>
      <c r="S130" t="s">
        <v>354</v>
      </c>
      <c r="T130" t="s">
        <v>201</v>
      </c>
      <c r="U130" t="s">
        <v>202</v>
      </c>
      <c r="V130" s="67">
        <v>45658</v>
      </c>
      <c r="W130" t="s">
        <v>203</v>
      </c>
      <c r="X130" t="s">
        <v>206</v>
      </c>
      <c r="Y130">
        <v>0</v>
      </c>
      <c r="Z130">
        <v>0</v>
      </c>
      <c r="AA130">
        <v>0</v>
      </c>
      <c r="AB130">
        <v>0</v>
      </c>
      <c r="AC130">
        <v>1</v>
      </c>
      <c r="AD130">
        <v>1</v>
      </c>
      <c r="AE130">
        <v>1</v>
      </c>
      <c r="AF130">
        <v>0</v>
      </c>
      <c r="AG130">
        <v>0</v>
      </c>
      <c r="AH130">
        <v>0</v>
      </c>
      <c r="AI130">
        <v>0</v>
      </c>
      <c r="AJ130" t="s">
        <v>658</v>
      </c>
      <c r="AK130" t="s">
        <v>241</v>
      </c>
      <c r="AL130" t="s">
        <v>647</v>
      </c>
    </row>
    <row r="131" spans="1:38" x14ac:dyDescent="0.35">
      <c r="A131">
        <v>452369</v>
      </c>
      <c r="B131">
        <v>118688</v>
      </c>
      <c r="C131" t="s">
        <v>188</v>
      </c>
      <c r="D131">
        <v>83926</v>
      </c>
      <c r="E131" t="s">
        <v>351</v>
      </c>
      <c r="F131">
        <v>3103149</v>
      </c>
      <c r="G131">
        <v>0.6</v>
      </c>
      <c r="H131" t="s">
        <v>190</v>
      </c>
      <c r="I131" s="67">
        <v>45002</v>
      </c>
      <c r="J131" t="s">
        <v>191</v>
      </c>
      <c r="K131" t="s">
        <v>213</v>
      </c>
      <c r="L131" t="s">
        <v>193</v>
      </c>
      <c r="M131" t="s">
        <v>195</v>
      </c>
      <c r="N131" t="s">
        <v>195</v>
      </c>
      <c r="O131" t="s">
        <v>196</v>
      </c>
      <c r="P131" t="s">
        <v>352</v>
      </c>
      <c r="R131" t="s">
        <v>353</v>
      </c>
      <c r="S131" t="s">
        <v>354</v>
      </c>
      <c r="T131" t="s">
        <v>201</v>
      </c>
      <c r="U131" t="s">
        <v>202</v>
      </c>
      <c r="V131" s="67">
        <v>45658</v>
      </c>
      <c r="W131" t="s">
        <v>203</v>
      </c>
      <c r="X131" t="s">
        <v>211</v>
      </c>
      <c r="Y131">
        <v>1</v>
      </c>
      <c r="Z131">
        <v>1</v>
      </c>
      <c r="AA131">
        <v>1</v>
      </c>
      <c r="AB131">
        <v>0</v>
      </c>
      <c r="AC131">
        <v>0</v>
      </c>
      <c r="AD131">
        <v>0</v>
      </c>
      <c r="AE131">
        <v>0</v>
      </c>
      <c r="AF131">
        <v>1</v>
      </c>
      <c r="AG131">
        <v>0</v>
      </c>
      <c r="AH131">
        <v>1</v>
      </c>
      <c r="AI131">
        <v>1</v>
      </c>
      <c r="AJ131" t="s">
        <v>658</v>
      </c>
      <c r="AK131" t="s">
        <v>241</v>
      </c>
      <c r="AL131" t="s">
        <v>647</v>
      </c>
    </row>
    <row r="132" spans="1:38" x14ac:dyDescent="0.35">
      <c r="A132">
        <v>458854</v>
      </c>
      <c r="B132">
        <v>132923</v>
      </c>
      <c r="C132" t="s">
        <v>188</v>
      </c>
      <c r="D132">
        <v>90357</v>
      </c>
      <c r="E132" t="s">
        <v>910</v>
      </c>
      <c r="F132">
        <v>3103150</v>
      </c>
      <c r="G132">
        <v>0.04</v>
      </c>
      <c r="H132" t="s">
        <v>190</v>
      </c>
      <c r="I132" s="67">
        <v>45000</v>
      </c>
      <c r="J132" t="s">
        <v>202</v>
      </c>
      <c r="K132" t="s">
        <v>213</v>
      </c>
      <c r="L132" t="s">
        <v>193</v>
      </c>
      <c r="M132" t="s">
        <v>195</v>
      </c>
      <c r="N132" t="s">
        <v>195</v>
      </c>
      <c r="O132" t="s">
        <v>196</v>
      </c>
      <c r="P132" t="s">
        <v>911</v>
      </c>
      <c r="R132" t="s">
        <v>300</v>
      </c>
      <c r="S132" t="s">
        <v>909</v>
      </c>
      <c r="T132" t="s">
        <v>201</v>
      </c>
      <c r="U132" t="s">
        <v>202</v>
      </c>
      <c r="W132" t="s">
        <v>203</v>
      </c>
      <c r="X132" t="s">
        <v>206</v>
      </c>
      <c r="Y132">
        <v>1</v>
      </c>
      <c r="Z132">
        <v>1</v>
      </c>
      <c r="AA132">
        <v>0</v>
      </c>
      <c r="AB132">
        <v>0</v>
      </c>
      <c r="AC132">
        <v>1</v>
      </c>
      <c r="AD132">
        <v>1</v>
      </c>
      <c r="AE132">
        <v>0</v>
      </c>
      <c r="AF132">
        <v>1</v>
      </c>
      <c r="AG132">
        <v>1</v>
      </c>
      <c r="AH132">
        <v>0</v>
      </c>
      <c r="AI132">
        <v>0</v>
      </c>
      <c r="AJ132" t="s">
        <v>601</v>
      </c>
      <c r="AK132" t="s">
        <v>205</v>
      </c>
      <c r="AL132" t="s">
        <v>647</v>
      </c>
    </row>
    <row r="133" spans="1:38" x14ac:dyDescent="0.35">
      <c r="A133">
        <v>448971</v>
      </c>
      <c r="B133">
        <v>133653</v>
      </c>
      <c r="C133" t="s">
        <v>188</v>
      </c>
      <c r="D133">
        <v>90358</v>
      </c>
      <c r="E133" t="s">
        <v>511</v>
      </c>
      <c r="F133">
        <v>3103151</v>
      </c>
      <c r="G133">
        <v>0.12</v>
      </c>
      <c r="H133" t="s">
        <v>190</v>
      </c>
      <c r="I133" s="67">
        <v>45001</v>
      </c>
      <c r="J133" t="s">
        <v>202</v>
      </c>
      <c r="K133" t="s">
        <v>213</v>
      </c>
      <c r="L133" t="s">
        <v>193</v>
      </c>
      <c r="M133" t="s">
        <v>195</v>
      </c>
      <c r="N133" t="s">
        <v>195</v>
      </c>
      <c r="O133" t="s">
        <v>196</v>
      </c>
      <c r="P133" t="s">
        <v>512</v>
      </c>
      <c r="R133" t="s">
        <v>513</v>
      </c>
      <c r="S133" t="s">
        <v>330</v>
      </c>
      <c r="T133" t="s">
        <v>201</v>
      </c>
      <c r="U133" t="s">
        <v>202</v>
      </c>
      <c r="V133" s="67">
        <v>45512</v>
      </c>
      <c r="W133" t="s">
        <v>203</v>
      </c>
      <c r="X133" t="s">
        <v>204</v>
      </c>
      <c r="Y133">
        <v>0</v>
      </c>
      <c r="Z133">
        <v>0</v>
      </c>
      <c r="AA133">
        <v>0</v>
      </c>
      <c r="AB133">
        <v>0</v>
      </c>
      <c r="AC133">
        <v>1</v>
      </c>
      <c r="AD133">
        <v>1</v>
      </c>
      <c r="AE133">
        <v>1</v>
      </c>
      <c r="AF133">
        <v>0</v>
      </c>
      <c r="AG133">
        <v>0</v>
      </c>
      <c r="AH133">
        <v>0</v>
      </c>
      <c r="AI133">
        <v>0</v>
      </c>
      <c r="AJ133" t="s">
        <v>513</v>
      </c>
      <c r="AK133" t="s">
        <v>205</v>
      </c>
      <c r="AL133" t="s">
        <v>647</v>
      </c>
    </row>
    <row r="134" spans="1:38" x14ac:dyDescent="0.35">
      <c r="A134">
        <v>448971</v>
      </c>
      <c r="B134">
        <v>133653</v>
      </c>
      <c r="C134" t="s">
        <v>188</v>
      </c>
      <c r="D134">
        <v>90358</v>
      </c>
      <c r="E134" t="s">
        <v>511</v>
      </c>
      <c r="F134">
        <v>3103151</v>
      </c>
      <c r="G134">
        <v>0.12</v>
      </c>
      <c r="H134" t="s">
        <v>190</v>
      </c>
      <c r="I134" s="67">
        <v>45001</v>
      </c>
      <c r="J134" t="s">
        <v>202</v>
      </c>
      <c r="K134" t="s">
        <v>213</v>
      </c>
      <c r="L134" t="s">
        <v>193</v>
      </c>
      <c r="M134" t="s">
        <v>195</v>
      </c>
      <c r="N134" t="s">
        <v>195</v>
      </c>
      <c r="O134" t="s">
        <v>196</v>
      </c>
      <c r="P134" t="s">
        <v>512</v>
      </c>
      <c r="R134" t="s">
        <v>513</v>
      </c>
      <c r="S134" t="s">
        <v>330</v>
      </c>
      <c r="T134" t="s">
        <v>201</v>
      </c>
      <c r="U134" t="s">
        <v>202</v>
      </c>
      <c r="V134" s="67">
        <v>45512</v>
      </c>
      <c r="W134" t="s">
        <v>203</v>
      </c>
      <c r="X134" t="s">
        <v>211</v>
      </c>
      <c r="Y134">
        <v>1</v>
      </c>
      <c r="Z134">
        <v>1</v>
      </c>
      <c r="AA134">
        <v>0</v>
      </c>
      <c r="AB134">
        <v>0</v>
      </c>
      <c r="AC134">
        <v>0</v>
      </c>
      <c r="AD134">
        <v>0</v>
      </c>
      <c r="AE134">
        <v>0</v>
      </c>
      <c r="AF134">
        <v>1</v>
      </c>
      <c r="AG134">
        <v>0</v>
      </c>
      <c r="AH134">
        <v>1</v>
      </c>
      <c r="AI134">
        <v>0</v>
      </c>
      <c r="AJ134" t="s">
        <v>513</v>
      </c>
      <c r="AK134" t="s">
        <v>205</v>
      </c>
      <c r="AL134" t="s">
        <v>647</v>
      </c>
    </row>
    <row r="135" spans="1:38" x14ac:dyDescent="0.35">
      <c r="A135">
        <v>453479</v>
      </c>
      <c r="B135">
        <v>118265</v>
      </c>
      <c r="C135" t="s">
        <v>188</v>
      </c>
      <c r="D135">
        <v>90360</v>
      </c>
      <c r="E135" t="s">
        <v>912</v>
      </c>
      <c r="F135">
        <v>3103152</v>
      </c>
      <c r="G135">
        <v>0.02</v>
      </c>
      <c r="H135" t="s">
        <v>293</v>
      </c>
      <c r="I135" s="67">
        <v>44971</v>
      </c>
      <c r="J135" t="s">
        <v>202</v>
      </c>
      <c r="K135" t="s">
        <v>213</v>
      </c>
      <c r="L135" t="s">
        <v>193</v>
      </c>
      <c r="M135" t="s">
        <v>223</v>
      </c>
      <c r="N135" t="s">
        <v>195</v>
      </c>
      <c r="O135" t="s">
        <v>210</v>
      </c>
      <c r="P135" t="s">
        <v>913</v>
      </c>
      <c r="Q135" t="s">
        <v>821</v>
      </c>
      <c r="R135" t="s">
        <v>318</v>
      </c>
      <c r="S135" t="s">
        <v>914</v>
      </c>
      <c r="T135" t="s">
        <v>201</v>
      </c>
      <c r="U135" t="s">
        <v>191</v>
      </c>
      <c r="W135" t="s">
        <v>203</v>
      </c>
      <c r="X135" t="s">
        <v>204</v>
      </c>
      <c r="Y135">
        <v>1</v>
      </c>
      <c r="Z135">
        <v>1</v>
      </c>
      <c r="AA135">
        <v>0</v>
      </c>
      <c r="AB135">
        <v>0</v>
      </c>
      <c r="AC135">
        <v>0</v>
      </c>
      <c r="AD135">
        <v>0</v>
      </c>
      <c r="AE135">
        <v>0</v>
      </c>
      <c r="AF135">
        <v>1</v>
      </c>
      <c r="AG135">
        <v>0</v>
      </c>
      <c r="AH135">
        <v>1</v>
      </c>
      <c r="AI135">
        <v>0</v>
      </c>
      <c r="AJ135" t="s">
        <v>658</v>
      </c>
      <c r="AK135" t="s">
        <v>241</v>
      </c>
      <c r="AL135" t="s">
        <v>647</v>
      </c>
    </row>
    <row r="136" spans="1:38" x14ac:dyDescent="0.35">
      <c r="A136">
        <v>455758</v>
      </c>
      <c r="B136">
        <v>108975</v>
      </c>
      <c r="C136" t="s">
        <v>188</v>
      </c>
      <c r="D136">
        <v>90364</v>
      </c>
      <c r="E136" t="s">
        <v>915</v>
      </c>
      <c r="F136">
        <v>3103948</v>
      </c>
      <c r="G136">
        <v>0.01</v>
      </c>
      <c r="H136" t="s">
        <v>190</v>
      </c>
      <c r="I136" s="67">
        <v>45013</v>
      </c>
      <c r="J136" t="s">
        <v>202</v>
      </c>
      <c r="K136" t="s">
        <v>213</v>
      </c>
      <c r="L136" t="s">
        <v>193</v>
      </c>
      <c r="M136" t="s">
        <v>195</v>
      </c>
      <c r="N136" t="s">
        <v>195</v>
      </c>
      <c r="O136" t="s">
        <v>210</v>
      </c>
      <c r="P136" t="s">
        <v>916</v>
      </c>
      <c r="R136" t="s">
        <v>256</v>
      </c>
      <c r="S136" t="s">
        <v>917</v>
      </c>
      <c r="T136" t="s">
        <v>201</v>
      </c>
      <c r="U136" t="s">
        <v>202</v>
      </c>
      <c r="W136" t="s">
        <v>203</v>
      </c>
      <c r="X136" t="s">
        <v>554</v>
      </c>
      <c r="Y136">
        <v>1</v>
      </c>
      <c r="Z136">
        <v>1</v>
      </c>
      <c r="AA136">
        <v>0</v>
      </c>
      <c r="AB136">
        <v>0</v>
      </c>
      <c r="AC136">
        <v>0</v>
      </c>
      <c r="AD136">
        <v>0</v>
      </c>
      <c r="AE136">
        <v>0</v>
      </c>
      <c r="AF136">
        <v>1</v>
      </c>
      <c r="AG136">
        <v>0</v>
      </c>
      <c r="AH136">
        <v>1</v>
      </c>
      <c r="AI136">
        <v>0</v>
      </c>
      <c r="AJ136" t="s">
        <v>658</v>
      </c>
      <c r="AK136" t="s">
        <v>241</v>
      </c>
      <c r="AL136" t="s">
        <v>647</v>
      </c>
    </row>
    <row r="137" spans="1:38" x14ac:dyDescent="0.35">
      <c r="A137">
        <v>441243</v>
      </c>
      <c r="B137">
        <v>126884</v>
      </c>
      <c r="C137" t="s">
        <v>188</v>
      </c>
      <c r="D137">
        <v>90365</v>
      </c>
      <c r="E137" t="s">
        <v>918</v>
      </c>
      <c r="F137">
        <v>3103949</v>
      </c>
      <c r="G137">
        <v>0.21</v>
      </c>
      <c r="H137" t="s">
        <v>293</v>
      </c>
      <c r="I137" s="67">
        <v>44967</v>
      </c>
      <c r="J137" t="s">
        <v>202</v>
      </c>
      <c r="K137" t="s">
        <v>213</v>
      </c>
      <c r="L137" t="s">
        <v>193</v>
      </c>
      <c r="M137" t="s">
        <v>223</v>
      </c>
      <c r="N137" t="s">
        <v>195</v>
      </c>
      <c r="O137" t="s">
        <v>210</v>
      </c>
      <c r="P137" t="s">
        <v>919</v>
      </c>
      <c r="R137" t="s">
        <v>920</v>
      </c>
      <c r="S137" t="s">
        <v>921</v>
      </c>
      <c r="T137" t="s">
        <v>201</v>
      </c>
      <c r="U137" t="s">
        <v>191</v>
      </c>
      <c r="V137" s="67">
        <v>45292</v>
      </c>
      <c r="W137" t="s">
        <v>203</v>
      </c>
      <c r="X137" t="s">
        <v>231</v>
      </c>
      <c r="Y137">
        <v>5</v>
      </c>
      <c r="Z137">
        <v>5</v>
      </c>
      <c r="AA137">
        <v>5</v>
      </c>
      <c r="AB137">
        <v>0</v>
      </c>
      <c r="AC137">
        <v>0</v>
      </c>
      <c r="AD137">
        <v>0</v>
      </c>
      <c r="AE137">
        <v>0</v>
      </c>
      <c r="AF137">
        <v>5</v>
      </c>
      <c r="AG137">
        <v>0</v>
      </c>
      <c r="AH137">
        <v>5</v>
      </c>
      <c r="AI137">
        <v>5</v>
      </c>
      <c r="AJ137" t="s">
        <v>658</v>
      </c>
      <c r="AK137" t="s">
        <v>241</v>
      </c>
      <c r="AL137" t="s">
        <v>647</v>
      </c>
    </row>
    <row r="138" spans="1:38" x14ac:dyDescent="0.35">
      <c r="A138">
        <v>452929</v>
      </c>
      <c r="B138">
        <v>113830</v>
      </c>
      <c r="C138" t="s">
        <v>188</v>
      </c>
      <c r="D138">
        <v>90326</v>
      </c>
      <c r="E138" t="s">
        <v>504</v>
      </c>
      <c r="F138">
        <v>3101527</v>
      </c>
      <c r="G138">
        <v>0.69</v>
      </c>
      <c r="H138" t="s">
        <v>190</v>
      </c>
      <c r="I138" s="67">
        <v>44971</v>
      </c>
      <c r="J138" t="s">
        <v>202</v>
      </c>
      <c r="K138" t="s">
        <v>213</v>
      </c>
      <c r="L138" t="s">
        <v>230</v>
      </c>
      <c r="M138" t="s">
        <v>223</v>
      </c>
      <c r="N138" t="s">
        <v>195</v>
      </c>
      <c r="O138" t="s">
        <v>224</v>
      </c>
      <c r="P138" t="s">
        <v>505</v>
      </c>
      <c r="R138" t="s">
        <v>412</v>
      </c>
      <c r="S138" t="s">
        <v>506</v>
      </c>
      <c r="T138" t="s">
        <v>201</v>
      </c>
      <c r="U138" t="s">
        <v>191</v>
      </c>
      <c r="V138" s="67">
        <v>45432</v>
      </c>
      <c r="W138" t="s">
        <v>203</v>
      </c>
      <c r="X138" t="s">
        <v>206</v>
      </c>
      <c r="Y138">
        <v>1</v>
      </c>
      <c r="Z138">
        <v>1</v>
      </c>
      <c r="AA138">
        <v>1</v>
      </c>
      <c r="AB138">
        <v>0</v>
      </c>
      <c r="AC138">
        <v>0</v>
      </c>
      <c r="AD138">
        <v>0</v>
      </c>
      <c r="AE138">
        <v>0</v>
      </c>
      <c r="AF138">
        <v>1</v>
      </c>
      <c r="AG138">
        <v>0</v>
      </c>
      <c r="AH138">
        <v>1</v>
      </c>
      <c r="AI138">
        <v>1</v>
      </c>
      <c r="AJ138" t="s">
        <v>658</v>
      </c>
      <c r="AK138" t="s">
        <v>241</v>
      </c>
      <c r="AL138" t="s">
        <v>647</v>
      </c>
    </row>
    <row r="139" spans="1:38" x14ac:dyDescent="0.35">
      <c r="A139">
        <v>458493</v>
      </c>
      <c r="B139">
        <v>132780</v>
      </c>
      <c r="C139" t="s">
        <v>188</v>
      </c>
      <c r="D139">
        <v>90470</v>
      </c>
      <c r="E139" t="s">
        <v>922</v>
      </c>
      <c r="F139">
        <v>3105954</v>
      </c>
      <c r="G139">
        <v>0.04</v>
      </c>
      <c r="H139" t="s">
        <v>293</v>
      </c>
      <c r="I139" s="67">
        <v>45037</v>
      </c>
      <c r="J139" t="s">
        <v>202</v>
      </c>
      <c r="K139" t="s">
        <v>213</v>
      </c>
      <c r="L139" t="s">
        <v>193</v>
      </c>
      <c r="M139" t="s">
        <v>194</v>
      </c>
      <c r="N139" t="s">
        <v>195</v>
      </c>
      <c r="O139" t="s">
        <v>196</v>
      </c>
      <c r="P139" t="s">
        <v>923</v>
      </c>
      <c r="R139" t="s">
        <v>300</v>
      </c>
      <c r="S139" t="s">
        <v>924</v>
      </c>
      <c r="T139" t="s">
        <v>201</v>
      </c>
      <c r="U139" t="s">
        <v>202</v>
      </c>
      <c r="V139" s="67">
        <v>45658</v>
      </c>
      <c r="W139" t="s">
        <v>207</v>
      </c>
      <c r="X139" t="s">
        <v>231</v>
      </c>
      <c r="Y139">
        <v>7</v>
      </c>
      <c r="Z139">
        <v>7</v>
      </c>
      <c r="AA139">
        <v>0</v>
      </c>
      <c r="AB139">
        <v>0</v>
      </c>
      <c r="AC139">
        <v>0</v>
      </c>
      <c r="AD139">
        <v>0</v>
      </c>
      <c r="AE139">
        <v>0</v>
      </c>
      <c r="AF139">
        <v>7</v>
      </c>
      <c r="AG139">
        <v>0</v>
      </c>
      <c r="AH139">
        <v>7</v>
      </c>
      <c r="AI139">
        <v>0</v>
      </c>
      <c r="AJ139" t="s">
        <v>658</v>
      </c>
      <c r="AK139" t="s">
        <v>241</v>
      </c>
      <c r="AL139" t="s">
        <v>647</v>
      </c>
    </row>
    <row r="140" spans="1:38" x14ac:dyDescent="0.35">
      <c r="A140">
        <v>458493</v>
      </c>
      <c r="B140">
        <v>132780</v>
      </c>
      <c r="C140" t="s">
        <v>188</v>
      </c>
      <c r="D140">
        <v>90470</v>
      </c>
      <c r="E140" t="s">
        <v>922</v>
      </c>
      <c r="F140">
        <v>3105954</v>
      </c>
      <c r="G140">
        <v>0.04</v>
      </c>
      <c r="H140" t="s">
        <v>293</v>
      </c>
      <c r="I140" s="67">
        <v>45037</v>
      </c>
      <c r="J140" t="s">
        <v>202</v>
      </c>
      <c r="K140" t="s">
        <v>213</v>
      </c>
      <c r="L140" t="s">
        <v>193</v>
      </c>
      <c r="M140" t="s">
        <v>194</v>
      </c>
      <c r="N140" t="s">
        <v>195</v>
      </c>
      <c r="O140" t="s">
        <v>196</v>
      </c>
      <c r="P140" t="s">
        <v>923</v>
      </c>
      <c r="R140" t="s">
        <v>300</v>
      </c>
      <c r="S140" t="s">
        <v>924</v>
      </c>
      <c r="T140" t="s">
        <v>201</v>
      </c>
      <c r="U140" t="s">
        <v>202</v>
      </c>
      <c r="V140" s="67">
        <v>45658</v>
      </c>
      <c r="W140" t="s">
        <v>207</v>
      </c>
      <c r="X140" t="s">
        <v>204</v>
      </c>
      <c r="Y140">
        <v>1</v>
      </c>
      <c r="Z140">
        <v>1</v>
      </c>
      <c r="AA140">
        <v>0</v>
      </c>
      <c r="AB140">
        <v>0</v>
      </c>
      <c r="AC140">
        <v>0</v>
      </c>
      <c r="AD140">
        <v>0</v>
      </c>
      <c r="AE140">
        <v>0</v>
      </c>
      <c r="AF140">
        <v>1</v>
      </c>
      <c r="AG140">
        <v>0</v>
      </c>
      <c r="AH140">
        <v>1</v>
      </c>
      <c r="AI140">
        <v>0</v>
      </c>
      <c r="AJ140" t="s">
        <v>658</v>
      </c>
      <c r="AK140" t="s">
        <v>241</v>
      </c>
      <c r="AL140" t="s">
        <v>647</v>
      </c>
    </row>
    <row r="141" spans="1:38" x14ac:dyDescent="0.35">
      <c r="A141">
        <v>448132</v>
      </c>
      <c r="B141">
        <v>129024</v>
      </c>
      <c r="C141" t="s">
        <v>188</v>
      </c>
      <c r="D141">
        <v>90547</v>
      </c>
      <c r="E141" t="s">
        <v>925</v>
      </c>
      <c r="F141">
        <v>3108794</v>
      </c>
      <c r="G141">
        <v>0.02</v>
      </c>
      <c r="H141" t="s">
        <v>190</v>
      </c>
      <c r="I141" s="67">
        <v>45042</v>
      </c>
      <c r="J141" t="s">
        <v>191</v>
      </c>
      <c r="K141" t="s">
        <v>213</v>
      </c>
      <c r="L141" t="s">
        <v>193</v>
      </c>
      <c r="M141" t="s">
        <v>195</v>
      </c>
      <c r="N141" t="s">
        <v>531</v>
      </c>
      <c r="O141" t="s">
        <v>210</v>
      </c>
      <c r="P141" t="s">
        <v>926</v>
      </c>
      <c r="R141" t="s">
        <v>188</v>
      </c>
      <c r="S141" t="s">
        <v>927</v>
      </c>
      <c r="T141" t="s">
        <v>201</v>
      </c>
      <c r="U141" t="s">
        <v>202</v>
      </c>
      <c r="W141" t="s">
        <v>587</v>
      </c>
      <c r="X141" t="s">
        <v>206</v>
      </c>
      <c r="Y141">
        <v>0</v>
      </c>
      <c r="Z141">
        <v>0</v>
      </c>
      <c r="AA141">
        <v>0</v>
      </c>
      <c r="AB141">
        <v>0</v>
      </c>
      <c r="AC141">
        <v>1</v>
      </c>
      <c r="AD141">
        <v>1</v>
      </c>
      <c r="AE141">
        <v>0</v>
      </c>
      <c r="AF141">
        <v>0</v>
      </c>
      <c r="AG141">
        <v>1</v>
      </c>
      <c r="AH141">
        <v>-1</v>
      </c>
      <c r="AI141">
        <v>0</v>
      </c>
      <c r="AJ141" t="s">
        <v>658</v>
      </c>
      <c r="AK141" t="s">
        <v>241</v>
      </c>
      <c r="AL141" t="s">
        <v>647</v>
      </c>
    </row>
    <row r="142" spans="1:38" x14ac:dyDescent="0.35">
      <c r="A142">
        <v>447357</v>
      </c>
      <c r="B142">
        <v>129004</v>
      </c>
      <c r="C142" t="s">
        <v>188</v>
      </c>
      <c r="D142">
        <v>90548</v>
      </c>
      <c r="E142" t="s">
        <v>928</v>
      </c>
      <c r="F142">
        <v>3108795</v>
      </c>
      <c r="G142">
        <v>0.03</v>
      </c>
      <c r="H142" t="s">
        <v>190</v>
      </c>
      <c r="I142" s="67">
        <v>45030</v>
      </c>
      <c r="J142" t="s">
        <v>191</v>
      </c>
      <c r="K142" t="s">
        <v>213</v>
      </c>
      <c r="L142" t="s">
        <v>193</v>
      </c>
      <c r="M142" t="s">
        <v>556</v>
      </c>
      <c r="N142" t="s">
        <v>929</v>
      </c>
      <c r="O142" t="s">
        <v>210</v>
      </c>
      <c r="P142" t="s">
        <v>930</v>
      </c>
      <c r="R142" t="s">
        <v>188</v>
      </c>
      <c r="S142" t="s">
        <v>931</v>
      </c>
      <c r="T142" t="s">
        <v>201</v>
      </c>
      <c r="U142" t="s">
        <v>202</v>
      </c>
      <c r="W142" t="s">
        <v>559</v>
      </c>
      <c r="X142" t="s">
        <v>231</v>
      </c>
      <c r="Y142">
        <v>0</v>
      </c>
      <c r="Z142">
        <v>0</v>
      </c>
      <c r="AA142">
        <v>0</v>
      </c>
      <c r="AB142">
        <v>0</v>
      </c>
      <c r="AC142">
        <v>1</v>
      </c>
      <c r="AD142">
        <v>1</v>
      </c>
      <c r="AE142">
        <v>0</v>
      </c>
      <c r="AF142">
        <v>0</v>
      </c>
      <c r="AG142">
        <v>1</v>
      </c>
      <c r="AH142">
        <v>-1</v>
      </c>
      <c r="AI142">
        <v>0</v>
      </c>
      <c r="AJ142" t="s">
        <v>188</v>
      </c>
      <c r="AK142" t="s">
        <v>217</v>
      </c>
      <c r="AL142" t="s">
        <v>647</v>
      </c>
    </row>
    <row r="143" spans="1:38" x14ac:dyDescent="0.35">
      <c r="A143">
        <v>444422</v>
      </c>
      <c r="B143">
        <v>128253</v>
      </c>
      <c r="C143" t="s">
        <v>188</v>
      </c>
      <c r="D143">
        <v>90554</v>
      </c>
      <c r="E143" t="s">
        <v>932</v>
      </c>
      <c r="F143">
        <v>3108796</v>
      </c>
      <c r="G143">
        <v>0.19</v>
      </c>
      <c r="H143" t="s">
        <v>190</v>
      </c>
      <c r="I143" s="67">
        <v>45033</v>
      </c>
      <c r="J143" t="s">
        <v>202</v>
      </c>
      <c r="K143" t="s">
        <v>213</v>
      </c>
      <c r="L143" t="s">
        <v>193</v>
      </c>
      <c r="M143" t="s">
        <v>195</v>
      </c>
      <c r="N143" t="s">
        <v>195</v>
      </c>
      <c r="O143" t="s">
        <v>196</v>
      </c>
      <c r="P143" t="s">
        <v>933</v>
      </c>
      <c r="R143" t="s">
        <v>934</v>
      </c>
      <c r="S143" t="s">
        <v>935</v>
      </c>
      <c r="T143" t="s">
        <v>201</v>
      </c>
      <c r="U143" t="s">
        <v>202</v>
      </c>
      <c r="W143" t="s">
        <v>203</v>
      </c>
      <c r="X143" t="s">
        <v>206</v>
      </c>
      <c r="Y143">
        <v>1</v>
      </c>
      <c r="Z143">
        <v>1</v>
      </c>
      <c r="AA143">
        <v>0</v>
      </c>
      <c r="AB143">
        <v>0</v>
      </c>
      <c r="AC143">
        <v>0</v>
      </c>
      <c r="AD143">
        <v>0</v>
      </c>
      <c r="AE143">
        <v>0</v>
      </c>
      <c r="AF143">
        <v>1</v>
      </c>
      <c r="AG143">
        <v>0</v>
      </c>
      <c r="AH143">
        <v>1</v>
      </c>
      <c r="AI143">
        <v>0</v>
      </c>
      <c r="AJ143" t="s">
        <v>658</v>
      </c>
      <c r="AK143" t="s">
        <v>241</v>
      </c>
      <c r="AL143" t="s">
        <v>647</v>
      </c>
    </row>
    <row r="144" spans="1:38" x14ac:dyDescent="0.35">
      <c r="A144">
        <v>446765</v>
      </c>
      <c r="B144">
        <v>125001</v>
      </c>
      <c r="C144" t="s">
        <v>188</v>
      </c>
      <c r="D144">
        <v>90557</v>
      </c>
      <c r="E144" t="s">
        <v>936</v>
      </c>
      <c r="F144">
        <v>3108798</v>
      </c>
      <c r="G144">
        <v>0.14000000000000001</v>
      </c>
      <c r="H144" t="s">
        <v>190</v>
      </c>
      <c r="I144" s="67">
        <v>45035</v>
      </c>
      <c r="J144" t="s">
        <v>202</v>
      </c>
      <c r="K144" t="s">
        <v>213</v>
      </c>
      <c r="L144" t="s">
        <v>193</v>
      </c>
      <c r="M144" t="s">
        <v>195</v>
      </c>
      <c r="N144" t="s">
        <v>195</v>
      </c>
      <c r="O144" t="s">
        <v>196</v>
      </c>
      <c r="P144" t="s">
        <v>937</v>
      </c>
      <c r="R144" t="s">
        <v>938</v>
      </c>
      <c r="S144" t="s">
        <v>818</v>
      </c>
      <c r="T144" t="s">
        <v>201</v>
      </c>
      <c r="U144" t="s">
        <v>202</v>
      </c>
      <c r="V144" s="67">
        <v>45245</v>
      </c>
      <c r="W144" t="s">
        <v>203</v>
      </c>
      <c r="X144" t="s">
        <v>204</v>
      </c>
      <c r="Y144">
        <v>0</v>
      </c>
      <c r="Z144">
        <v>0</v>
      </c>
      <c r="AA144">
        <v>0</v>
      </c>
      <c r="AB144">
        <v>0</v>
      </c>
      <c r="AC144">
        <v>1</v>
      </c>
      <c r="AD144">
        <v>1</v>
      </c>
      <c r="AE144">
        <v>1</v>
      </c>
      <c r="AF144">
        <v>0</v>
      </c>
      <c r="AG144">
        <v>0</v>
      </c>
      <c r="AH144">
        <v>0</v>
      </c>
      <c r="AI144">
        <v>0</v>
      </c>
      <c r="AJ144" t="s">
        <v>658</v>
      </c>
      <c r="AK144" t="s">
        <v>241</v>
      </c>
      <c r="AL144" t="s">
        <v>647</v>
      </c>
    </row>
    <row r="145" spans="1:38" x14ac:dyDescent="0.35">
      <c r="A145">
        <v>446765</v>
      </c>
      <c r="B145">
        <v>125001</v>
      </c>
      <c r="C145" t="s">
        <v>188</v>
      </c>
      <c r="D145">
        <v>90557</v>
      </c>
      <c r="E145" t="s">
        <v>936</v>
      </c>
      <c r="F145">
        <v>3108798</v>
      </c>
      <c r="G145">
        <v>0.14000000000000001</v>
      </c>
      <c r="H145" t="s">
        <v>190</v>
      </c>
      <c r="I145" s="67">
        <v>45035</v>
      </c>
      <c r="J145" t="s">
        <v>202</v>
      </c>
      <c r="K145" t="s">
        <v>213</v>
      </c>
      <c r="L145" t="s">
        <v>193</v>
      </c>
      <c r="M145" t="s">
        <v>195</v>
      </c>
      <c r="N145" t="s">
        <v>195</v>
      </c>
      <c r="O145" t="s">
        <v>196</v>
      </c>
      <c r="P145" t="s">
        <v>937</v>
      </c>
      <c r="R145" t="s">
        <v>938</v>
      </c>
      <c r="S145" t="s">
        <v>818</v>
      </c>
      <c r="T145" t="s">
        <v>201</v>
      </c>
      <c r="U145" t="s">
        <v>202</v>
      </c>
      <c r="V145" s="67">
        <v>45245</v>
      </c>
      <c r="W145" t="s">
        <v>203</v>
      </c>
      <c r="X145" t="s">
        <v>206</v>
      </c>
      <c r="Y145">
        <v>1</v>
      </c>
      <c r="Z145">
        <v>1</v>
      </c>
      <c r="AA145">
        <v>1</v>
      </c>
      <c r="AB145">
        <v>0</v>
      </c>
      <c r="AC145">
        <v>0</v>
      </c>
      <c r="AD145">
        <v>0</v>
      </c>
      <c r="AE145">
        <v>0</v>
      </c>
      <c r="AF145">
        <v>1</v>
      </c>
      <c r="AG145">
        <v>0</v>
      </c>
      <c r="AH145">
        <v>1</v>
      </c>
      <c r="AI145">
        <v>1</v>
      </c>
      <c r="AJ145" t="s">
        <v>658</v>
      </c>
      <c r="AK145" t="s">
        <v>241</v>
      </c>
      <c r="AL145" t="s">
        <v>647</v>
      </c>
    </row>
    <row r="146" spans="1:38" x14ac:dyDescent="0.35">
      <c r="A146">
        <v>443651</v>
      </c>
      <c r="B146">
        <v>131057</v>
      </c>
      <c r="C146" t="s">
        <v>188</v>
      </c>
      <c r="D146">
        <v>90559</v>
      </c>
      <c r="E146" t="s">
        <v>939</v>
      </c>
      <c r="F146">
        <v>3108800</v>
      </c>
      <c r="G146">
        <v>0.1</v>
      </c>
      <c r="H146" t="s">
        <v>190</v>
      </c>
      <c r="I146" s="67">
        <v>45071</v>
      </c>
      <c r="J146" t="s">
        <v>202</v>
      </c>
      <c r="K146" t="s">
        <v>213</v>
      </c>
      <c r="L146" t="s">
        <v>230</v>
      </c>
      <c r="M146" t="s">
        <v>195</v>
      </c>
      <c r="N146" t="s">
        <v>195</v>
      </c>
      <c r="O146" t="s">
        <v>224</v>
      </c>
      <c r="P146" t="s">
        <v>940</v>
      </c>
      <c r="R146" t="s">
        <v>357</v>
      </c>
      <c r="S146" t="s">
        <v>941</v>
      </c>
      <c r="T146" t="s">
        <v>201</v>
      </c>
      <c r="U146" t="s">
        <v>191</v>
      </c>
      <c r="W146" t="s">
        <v>203</v>
      </c>
      <c r="X146" t="s">
        <v>231</v>
      </c>
      <c r="Y146">
        <v>3</v>
      </c>
      <c r="Z146">
        <v>3</v>
      </c>
      <c r="AA146">
        <v>0</v>
      </c>
      <c r="AB146">
        <v>0</v>
      </c>
      <c r="AC146">
        <v>0</v>
      </c>
      <c r="AD146">
        <v>0</v>
      </c>
      <c r="AE146">
        <v>0</v>
      </c>
      <c r="AF146">
        <v>3</v>
      </c>
      <c r="AG146">
        <v>0</v>
      </c>
      <c r="AH146">
        <v>3</v>
      </c>
      <c r="AI146">
        <v>0</v>
      </c>
      <c r="AJ146" t="s">
        <v>357</v>
      </c>
      <c r="AK146" t="s">
        <v>360</v>
      </c>
      <c r="AL146" t="s">
        <v>647</v>
      </c>
    </row>
    <row r="147" spans="1:38" x14ac:dyDescent="0.35">
      <c r="A147">
        <v>443651</v>
      </c>
      <c r="B147">
        <v>131057</v>
      </c>
      <c r="C147" t="s">
        <v>188</v>
      </c>
      <c r="D147">
        <v>90559</v>
      </c>
      <c r="E147" t="s">
        <v>939</v>
      </c>
      <c r="F147">
        <v>3108800</v>
      </c>
      <c r="G147">
        <v>0.1</v>
      </c>
      <c r="H147" t="s">
        <v>190</v>
      </c>
      <c r="I147" s="67">
        <v>45071</v>
      </c>
      <c r="J147" t="s">
        <v>202</v>
      </c>
      <c r="K147" t="s">
        <v>213</v>
      </c>
      <c r="L147" t="s">
        <v>230</v>
      </c>
      <c r="M147" t="s">
        <v>195</v>
      </c>
      <c r="N147" t="s">
        <v>195</v>
      </c>
      <c r="O147" t="s">
        <v>224</v>
      </c>
      <c r="P147" t="s">
        <v>940</v>
      </c>
      <c r="R147" t="s">
        <v>357</v>
      </c>
      <c r="S147" t="s">
        <v>941</v>
      </c>
      <c r="T147" t="s">
        <v>201</v>
      </c>
      <c r="U147" t="s">
        <v>191</v>
      </c>
      <c r="W147" t="s">
        <v>203</v>
      </c>
      <c r="X147" t="s">
        <v>204</v>
      </c>
      <c r="Y147">
        <v>2</v>
      </c>
      <c r="Z147">
        <v>2</v>
      </c>
      <c r="AA147">
        <v>0</v>
      </c>
      <c r="AB147">
        <v>0</v>
      </c>
      <c r="AC147">
        <v>0</v>
      </c>
      <c r="AD147">
        <v>0</v>
      </c>
      <c r="AE147">
        <v>0</v>
      </c>
      <c r="AF147">
        <v>2</v>
      </c>
      <c r="AG147">
        <v>0</v>
      </c>
      <c r="AH147">
        <v>2</v>
      </c>
      <c r="AI147">
        <v>0</v>
      </c>
      <c r="AJ147" t="s">
        <v>357</v>
      </c>
      <c r="AK147" t="s">
        <v>360</v>
      </c>
      <c r="AL147" t="s">
        <v>647</v>
      </c>
    </row>
    <row r="148" spans="1:38" x14ac:dyDescent="0.35">
      <c r="A148">
        <v>452398</v>
      </c>
      <c r="B148">
        <v>114504</v>
      </c>
      <c r="C148" t="s">
        <v>188</v>
      </c>
      <c r="D148">
        <v>86568</v>
      </c>
      <c r="E148" t="s">
        <v>445</v>
      </c>
      <c r="F148">
        <v>3110411</v>
      </c>
      <c r="G148">
        <v>0.39</v>
      </c>
      <c r="H148" t="s">
        <v>190</v>
      </c>
      <c r="I148" s="67">
        <v>45098</v>
      </c>
      <c r="J148" t="s">
        <v>191</v>
      </c>
      <c r="K148" t="s">
        <v>213</v>
      </c>
      <c r="L148" t="s">
        <v>193</v>
      </c>
      <c r="M148" t="s">
        <v>223</v>
      </c>
      <c r="N148" t="s">
        <v>195</v>
      </c>
      <c r="O148" t="s">
        <v>224</v>
      </c>
      <c r="P148" t="s">
        <v>446</v>
      </c>
      <c r="R148" t="s">
        <v>412</v>
      </c>
      <c r="S148" t="s">
        <v>447</v>
      </c>
      <c r="T148" t="s">
        <v>201</v>
      </c>
      <c r="U148" t="s">
        <v>191</v>
      </c>
      <c r="V148" s="67">
        <v>45383</v>
      </c>
      <c r="W148" t="s">
        <v>203</v>
      </c>
      <c r="X148" t="s">
        <v>211</v>
      </c>
      <c r="Y148">
        <v>2</v>
      </c>
      <c r="Z148">
        <v>2</v>
      </c>
      <c r="AA148">
        <v>1</v>
      </c>
      <c r="AB148">
        <v>0</v>
      </c>
      <c r="AC148">
        <v>0</v>
      </c>
      <c r="AD148">
        <v>0</v>
      </c>
      <c r="AE148">
        <v>0</v>
      </c>
      <c r="AF148">
        <v>2</v>
      </c>
      <c r="AG148">
        <v>0</v>
      </c>
      <c r="AH148">
        <v>2</v>
      </c>
      <c r="AI148">
        <v>1</v>
      </c>
      <c r="AJ148" t="s">
        <v>658</v>
      </c>
      <c r="AK148" t="s">
        <v>241</v>
      </c>
      <c r="AL148" t="s">
        <v>647</v>
      </c>
    </row>
    <row r="149" spans="1:38" x14ac:dyDescent="0.35">
      <c r="A149">
        <v>455896</v>
      </c>
      <c r="B149">
        <v>109627</v>
      </c>
      <c r="C149" t="s">
        <v>188</v>
      </c>
      <c r="D149">
        <v>90599</v>
      </c>
      <c r="E149" t="s">
        <v>944</v>
      </c>
      <c r="F149">
        <v>3110412</v>
      </c>
      <c r="G149">
        <v>0.12</v>
      </c>
      <c r="H149" t="s">
        <v>293</v>
      </c>
      <c r="I149" s="67">
        <v>45097</v>
      </c>
      <c r="J149" t="s">
        <v>202</v>
      </c>
      <c r="K149" t="s">
        <v>213</v>
      </c>
      <c r="L149" t="s">
        <v>193</v>
      </c>
      <c r="M149" t="s">
        <v>194</v>
      </c>
      <c r="N149" t="s">
        <v>195</v>
      </c>
      <c r="O149" t="s">
        <v>210</v>
      </c>
      <c r="P149" t="s">
        <v>945</v>
      </c>
      <c r="R149" t="s">
        <v>256</v>
      </c>
      <c r="S149" t="s">
        <v>946</v>
      </c>
      <c r="T149" t="s">
        <v>201</v>
      </c>
      <c r="U149" t="s">
        <v>202</v>
      </c>
      <c r="W149" t="s">
        <v>203</v>
      </c>
      <c r="X149" t="s">
        <v>204</v>
      </c>
      <c r="Y149">
        <v>4</v>
      </c>
      <c r="Z149">
        <v>4</v>
      </c>
      <c r="AA149">
        <v>0</v>
      </c>
      <c r="AB149">
        <v>0</v>
      </c>
      <c r="AC149">
        <v>0</v>
      </c>
      <c r="AD149">
        <v>0</v>
      </c>
      <c r="AE149">
        <v>0</v>
      </c>
      <c r="AF149">
        <v>4</v>
      </c>
      <c r="AG149">
        <v>0</v>
      </c>
      <c r="AH149">
        <v>4</v>
      </c>
      <c r="AI149">
        <v>0</v>
      </c>
      <c r="AJ149" t="s">
        <v>256</v>
      </c>
      <c r="AK149" t="s">
        <v>360</v>
      </c>
      <c r="AL149" t="s">
        <v>647</v>
      </c>
    </row>
    <row r="150" spans="1:38" x14ac:dyDescent="0.35">
      <c r="A150">
        <v>457121</v>
      </c>
      <c r="B150">
        <v>111509</v>
      </c>
      <c r="C150" t="s">
        <v>188</v>
      </c>
      <c r="D150">
        <v>79194</v>
      </c>
      <c r="E150" t="s">
        <v>947</v>
      </c>
      <c r="F150">
        <v>3110413</v>
      </c>
      <c r="G150">
        <v>0.06</v>
      </c>
      <c r="H150" t="s">
        <v>190</v>
      </c>
      <c r="I150" s="67">
        <v>45098</v>
      </c>
      <c r="J150" t="s">
        <v>191</v>
      </c>
      <c r="K150" t="s">
        <v>213</v>
      </c>
      <c r="L150" t="s">
        <v>193</v>
      </c>
      <c r="M150" t="s">
        <v>195</v>
      </c>
      <c r="N150" t="s">
        <v>195</v>
      </c>
      <c r="O150" t="s">
        <v>224</v>
      </c>
      <c r="P150" t="s">
        <v>948</v>
      </c>
      <c r="Q150" t="s">
        <v>307</v>
      </c>
      <c r="R150" t="s">
        <v>252</v>
      </c>
      <c r="S150" t="s">
        <v>949</v>
      </c>
      <c r="T150" t="s">
        <v>201</v>
      </c>
      <c r="U150" t="s">
        <v>191</v>
      </c>
      <c r="W150" t="s">
        <v>203</v>
      </c>
      <c r="X150" t="s">
        <v>204</v>
      </c>
      <c r="Y150">
        <v>2</v>
      </c>
      <c r="Z150">
        <v>2</v>
      </c>
      <c r="AA150">
        <v>0</v>
      </c>
      <c r="AB150">
        <v>0</v>
      </c>
      <c r="AC150">
        <v>0</v>
      </c>
      <c r="AD150">
        <v>0</v>
      </c>
      <c r="AE150">
        <v>0</v>
      </c>
      <c r="AF150">
        <v>2</v>
      </c>
      <c r="AG150">
        <v>0</v>
      </c>
      <c r="AH150">
        <v>2</v>
      </c>
      <c r="AI150">
        <v>0</v>
      </c>
      <c r="AJ150" t="s">
        <v>307</v>
      </c>
      <c r="AK150" t="s">
        <v>205</v>
      </c>
      <c r="AL150" t="s">
        <v>647</v>
      </c>
    </row>
    <row r="151" spans="1:38" x14ac:dyDescent="0.35">
      <c r="A151">
        <v>448639</v>
      </c>
      <c r="B151">
        <v>129272</v>
      </c>
      <c r="C151" t="s">
        <v>188</v>
      </c>
      <c r="D151">
        <v>90600</v>
      </c>
      <c r="E151" t="s">
        <v>950</v>
      </c>
      <c r="F151">
        <v>3110414</v>
      </c>
      <c r="G151">
        <v>0.01</v>
      </c>
      <c r="H151" t="s">
        <v>190</v>
      </c>
      <c r="I151" s="67">
        <v>45099</v>
      </c>
      <c r="J151" t="s">
        <v>202</v>
      </c>
      <c r="K151" t="s">
        <v>213</v>
      </c>
      <c r="L151" t="s">
        <v>193</v>
      </c>
      <c r="M151" t="s">
        <v>195</v>
      </c>
      <c r="N151" t="s">
        <v>195</v>
      </c>
      <c r="O151" t="s">
        <v>210</v>
      </c>
      <c r="P151" t="s">
        <v>951</v>
      </c>
      <c r="R151" t="s">
        <v>188</v>
      </c>
      <c r="S151" t="s">
        <v>952</v>
      </c>
      <c r="T151" t="s">
        <v>201</v>
      </c>
      <c r="U151" t="s">
        <v>202</v>
      </c>
      <c r="W151" t="s">
        <v>207</v>
      </c>
      <c r="X151" t="s">
        <v>231</v>
      </c>
      <c r="Y151">
        <v>1</v>
      </c>
      <c r="Z151">
        <v>1</v>
      </c>
      <c r="AA151">
        <v>0</v>
      </c>
      <c r="AB151">
        <v>0</v>
      </c>
      <c r="AC151">
        <v>0</v>
      </c>
      <c r="AD151">
        <v>0</v>
      </c>
      <c r="AE151">
        <v>0</v>
      </c>
      <c r="AF151">
        <v>1</v>
      </c>
      <c r="AG151">
        <v>0</v>
      </c>
      <c r="AH151">
        <v>1</v>
      </c>
      <c r="AI151">
        <v>0</v>
      </c>
      <c r="AJ151" t="s">
        <v>188</v>
      </c>
      <c r="AK151" t="s">
        <v>217</v>
      </c>
      <c r="AL151" t="s">
        <v>647</v>
      </c>
    </row>
    <row r="152" spans="1:38" x14ac:dyDescent="0.35">
      <c r="A152">
        <v>454204</v>
      </c>
      <c r="B152">
        <v>117559</v>
      </c>
      <c r="C152" t="s">
        <v>188</v>
      </c>
      <c r="D152">
        <v>90951</v>
      </c>
      <c r="E152" t="s">
        <v>953</v>
      </c>
      <c r="F152">
        <v>3118452</v>
      </c>
      <c r="G152">
        <v>0.09</v>
      </c>
      <c r="H152" t="s">
        <v>190</v>
      </c>
      <c r="I152" s="67">
        <v>45111</v>
      </c>
      <c r="J152" t="s">
        <v>202</v>
      </c>
      <c r="K152" t="s">
        <v>213</v>
      </c>
      <c r="L152" t="s">
        <v>193</v>
      </c>
      <c r="M152" t="s">
        <v>195</v>
      </c>
      <c r="N152" t="s">
        <v>195</v>
      </c>
      <c r="O152" t="s">
        <v>224</v>
      </c>
      <c r="P152" t="s">
        <v>954</v>
      </c>
      <c r="R152" t="s">
        <v>199</v>
      </c>
      <c r="S152" t="s">
        <v>955</v>
      </c>
      <c r="T152" t="s">
        <v>201</v>
      </c>
      <c r="U152" t="s">
        <v>191</v>
      </c>
      <c r="W152" t="s">
        <v>203</v>
      </c>
      <c r="X152" t="s">
        <v>211</v>
      </c>
      <c r="Y152">
        <v>1</v>
      </c>
      <c r="Z152">
        <v>1</v>
      </c>
      <c r="AA152">
        <v>0</v>
      </c>
      <c r="AB152">
        <v>0</v>
      </c>
      <c r="AC152">
        <v>0</v>
      </c>
      <c r="AD152">
        <v>0</v>
      </c>
      <c r="AE152">
        <v>0</v>
      </c>
      <c r="AF152">
        <v>1</v>
      </c>
      <c r="AG152">
        <v>0</v>
      </c>
      <c r="AH152">
        <v>1</v>
      </c>
      <c r="AI152">
        <v>0</v>
      </c>
      <c r="AJ152" t="s">
        <v>199</v>
      </c>
      <c r="AK152" t="s">
        <v>205</v>
      </c>
    </row>
    <row r="153" spans="1:38" x14ac:dyDescent="0.35">
      <c r="A153">
        <v>446728</v>
      </c>
      <c r="B153">
        <v>124029</v>
      </c>
      <c r="C153" t="s">
        <v>188</v>
      </c>
      <c r="D153">
        <v>90954</v>
      </c>
      <c r="E153" t="s">
        <v>956</v>
      </c>
      <c r="F153">
        <v>3118453</v>
      </c>
      <c r="G153">
        <v>0.16</v>
      </c>
      <c r="H153" t="s">
        <v>190</v>
      </c>
      <c r="I153" s="67">
        <v>45133</v>
      </c>
      <c r="J153" t="s">
        <v>202</v>
      </c>
      <c r="K153" t="s">
        <v>213</v>
      </c>
      <c r="L153" t="s">
        <v>193</v>
      </c>
      <c r="M153" t="s">
        <v>195</v>
      </c>
      <c r="N153" t="s">
        <v>195</v>
      </c>
      <c r="O153" t="s">
        <v>196</v>
      </c>
      <c r="P153" t="s">
        <v>957</v>
      </c>
      <c r="Q153" t="s">
        <v>295</v>
      </c>
      <c r="R153" t="s">
        <v>188</v>
      </c>
      <c r="S153" t="s">
        <v>958</v>
      </c>
      <c r="T153" t="s">
        <v>201</v>
      </c>
      <c r="U153" t="s">
        <v>202</v>
      </c>
      <c r="W153" t="s">
        <v>203</v>
      </c>
      <c r="X153" t="s">
        <v>211</v>
      </c>
      <c r="Y153">
        <v>0</v>
      </c>
      <c r="Z153">
        <v>0</v>
      </c>
      <c r="AA153">
        <v>0</v>
      </c>
      <c r="AB153">
        <v>0</v>
      </c>
      <c r="AC153">
        <v>1</v>
      </c>
      <c r="AD153">
        <v>1</v>
      </c>
      <c r="AE153">
        <v>0</v>
      </c>
      <c r="AF153">
        <v>0</v>
      </c>
      <c r="AG153">
        <v>1</v>
      </c>
      <c r="AH153">
        <v>-1</v>
      </c>
      <c r="AI153">
        <v>0</v>
      </c>
      <c r="AJ153" t="s">
        <v>771</v>
      </c>
      <c r="AK153" t="s">
        <v>360</v>
      </c>
      <c r="AL153" t="s">
        <v>647</v>
      </c>
    </row>
    <row r="154" spans="1:38" x14ac:dyDescent="0.35">
      <c r="A154">
        <v>446728</v>
      </c>
      <c r="B154">
        <v>124029</v>
      </c>
      <c r="C154" t="s">
        <v>188</v>
      </c>
      <c r="D154">
        <v>90954</v>
      </c>
      <c r="E154" t="s">
        <v>956</v>
      </c>
      <c r="F154">
        <v>3118453</v>
      </c>
      <c r="G154">
        <v>0.16</v>
      </c>
      <c r="H154" t="s">
        <v>190</v>
      </c>
      <c r="I154" s="67">
        <v>45133</v>
      </c>
      <c r="J154" t="s">
        <v>202</v>
      </c>
      <c r="K154" t="s">
        <v>213</v>
      </c>
      <c r="L154" t="s">
        <v>193</v>
      </c>
      <c r="M154" t="s">
        <v>195</v>
      </c>
      <c r="N154" t="s">
        <v>195</v>
      </c>
      <c r="O154" t="s">
        <v>196</v>
      </c>
      <c r="P154" t="s">
        <v>957</v>
      </c>
      <c r="Q154" t="s">
        <v>295</v>
      </c>
      <c r="R154" t="s">
        <v>188</v>
      </c>
      <c r="S154" t="s">
        <v>958</v>
      </c>
      <c r="T154" t="s">
        <v>201</v>
      </c>
      <c r="U154" t="s">
        <v>202</v>
      </c>
      <c r="W154" t="s">
        <v>203</v>
      </c>
      <c r="X154" t="s">
        <v>229</v>
      </c>
      <c r="Y154">
        <v>1</v>
      </c>
      <c r="Z154">
        <v>1</v>
      </c>
      <c r="AA154">
        <v>0</v>
      </c>
      <c r="AB154">
        <v>0</v>
      </c>
      <c r="AC154">
        <v>0</v>
      </c>
      <c r="AD154">
        <v>0</v>
      </c>
      <c r="AE154">
        <v>0</v>
      </c>
      <c r="AF154">
        <v>1</v>
      </c>
      <c r="AG154">
        <v>0</v>
      </c>
      <c r="AH154">
        <v>1</v>
      </c>
      <c r="AI154">
        <v>0</v>
      </c>
      <c r="AJ154" t="s">
        <v>771</v>
      </c>
      <c r="AK154" t="s">
        <v>360</v>
      </c>
      <c r="AL154" t="s">
        <v>647</v>
      </c>
    </row>
    <row r="155" spans="1:38" x14ac:dyDescent="0.35">
      <c r="A155">
        <v>447277</v>
      </c>
      <c r="B155">
        <v>130336</v>
      </c>
      <c r="C155" t="s">
        <v>188</v>
      </c>
      <c r="D155">
        <v>90969</v>
      </c>
      <c r="E155" t="s">
        <v>959</v>
      </c>
      <c r="F155">
        <v>3118066</v>
      </c>
      <c r="G155">
        <v>0.31</v>
      </c>
      <c r="H155" t="s">
        <v>190</v>
      </c>
      <c r="I155" s="67">
        <v>45135</v>
      </c>
      <c r="J155" t="s">
        <v>202</v>
      </c>
      <c r="K155" t="s">
        <v>213</v>
      </c>
      <c r="L155" t="s">
        <v>193</v>
      </c>
      <c r="M155" t="s">
        <v>195</v>
      </c>
      <c r="N155" t="s">
        <v>195</v>
      </c>
      <c r="O155" t="s">
        <v>196</v>
      </c>
      <c r="P155" t="s">
        <v>960</v>
      </c>
      <c r="R155" t="s">
        <v>188</v>
      </c>
      <c r="S155" t="s">
        <v>818</v>
      </c>
      <c r="T155" t="s">
        <v>201</v>
      </c>
      <c r="U155" t="s">
        <v>202</v>
      </c>
      <c r="W155" t="s">
        <v>203</v>
      </c>
      <c r="X155" t="s">
        <v>211</v>
      </c>
      <c r="Y155">
        <v>0</v>
      </c>
      <c r="Z155">
        <v>0</v>
      </c>
      <c r="AA155">
        <v>0</v>
      </c>
      <c r="AB155">
        <v>0</v>
      </c>
      <c r="AC155">
        <v>1</v>
      </c>
      <c r="AD155">
        <v>1</v>
      </c>
      <c r="AE155">
        <v>0</v>
      </c>
      <c r="AF155">
        <v>0</v>
      </c>
      <c r="AG155">
        <v>1</v>
      </c>
      <c r="AH155">
        <v>-1</v>
      </c>
      <c r="AI155">
        <v>0</v>
      </c>
      <c r="AJ155" t="s">
        <v>188</v>
      </c>
      <c r="AK155" t="s">
        <v>217</v>
      </c>
      <c r="AL155" t="s">
        <v>647</v>
      </c>
    </row>
    <row r="156" spans="1:38" x14ac:dyDescent="0.35">
      <c r="A156">
        <v>447277</v>
      </c>
      <c r="B156">
        <v>130336</v>
      </c>
      <c r="C156" t="s">
        <v>188</v>
      </c>
      <c r="D156">
        <v>90969</v>
      </c>
      <c r="E156" t="s">
        <v>959</v>
      </c>
      <c r="F156">
        <v>3118066</v>
      </c>
      <c r="G156">
        <v>0.31</v>
      </c>
      <c r="H156" t="s">
        <v>190</v>
      </c>
      <c r="I156" s="67">
        <v>45135</v>
      </c>
      <c r="J156" t="s">
        <v>202</v>
      </c>
      <c r="K156" t="s">
        <v>213</v>
      </c>
      <c r="L156" t="s">
        <v>193</v>
      </c>
      <c r="M156" t="s">
        <v>195</v>
      </c>
      <c r="N156" t="s">
        <v>195</v>
      </c>
      <c r="O156" t="s">
        <v>196</v>
      </c>
      <c r="P156" t="s">
        <v>960</v>
      </c>
      <c r="R156" t="s">
        <v>188</v>
      </c>
      <c r="S156" t="s">
        <v>818</v>
      </c>
      <c r="T156" t="s">
        <v>201</v>
      </c>
      <c r="U156" t="s">
        <v>202</v>
      </c>
      <c r="W156" t="s">
        <v>203</v>
      </c>
      <c r="X156" t="s">
        <v>229</v>
      </c>
      <c r="Y156">
        <v>1</v>
      </c>
      <c r="Z156">
        <v>1</v>
      </c>
      <c r="AA156">
        <v>0</v>
      </c>
      <c r="AB156">
        <v>0</v>
      </c>
      <c r="AC156">
        <v>0</v>
      </c>
      <c r="AD156">
        <v>0</v>
      </c>
      <c r="AE156">
        <v>0</v>
      </c>
      <c r="AF156">
        <v>1</v>
      </c>
      <c r="AG156">
        <v>0</v>
      </c>
      <c r="AH156">
        <v>1</v>
      </c>
      <c r="AI156">
        <v>0</v>
      </c>
      <c r="AJ156" t="s">
        <v>188</v>
      </c>
      <c r="AK156" t="s">
        <v>217</v>
      </c>
      <c r="AL156" t="s">
        <v>647</v>
      </c>
    </row>
    <row r="157" spans="1:38" x14ac:dyDescent="0.35">
      <c r="A157">
        <v>447050</v>
      </c>
      <c r="B157">
        <v>130593</v>
      </c>
      <c r="C157" t="s">
        <v>188</v>
      </c>
      <c r="D157">
        <v>90984</v>
      </c>
      <c r="E157" t="s">
        <v>961</v>
      </c>
      <c r="F157">
        <v>3119256</v>
      </c>
      <c r="G157">
        <v>0.02</v>
      </c>
      <c r="H157" t="s">
        <v>190</v>
      </c>
      <c r="I157" s="67">
        <v>45142</v>
      </c>
      <c r="J157" t="s">
        <v>202</v>
      </c>
      <c r="K157" t="s">
        <v>213</v>
      </c>
      <c r="L157" t="s">
        <v>193</v>
      </c>
      <c r="M157" t="s">
        <v>195</v>
      </c>
      <c r="N157" t="s">
        <v>195</v>
      </c>
      <c r="O157" t="s">
        <v>224</v>
      </c>
      <c r="P157" t="s">
        <v>962</v>
      </c>
      <c r="R157" t="s">
        <v>188</v>
      </c>
      <c r="S157" t="s">
        <v>963</v>
      </c>
      <c r="T157" t="s">
        <v>201</v>
      </c>
      <c r="U157" t="s">
        <v>191</v>
      </c>
      <c r="W157" t="s">
        <v>203</v>
      </c>
      <c r="X157" t="s">
        <v>204</v>
      </c>
      <c r="Y157">
        <v>1</v>
      </c>
      <c r="Z157">
        <v>1</v>
      </c>
      <c r="AA157">
        <v>0</v>
      </c>
      <c r="AB157">
        <v>0</v>
      </c>
      <c r="AC157">
        <v>0</v>
      </c>
      <c r="AD157">
        <v>0</v>
      </c>
      <c r="AE157">
        <v>0</v>
      </c>
      <c r="AF157">
        <v>1</v>
      </c>
      <c r="AG157">
        <v>0</v>
      </c>
      <c r="AH157">
        <v>1</v>
      </c>
      <c r="AI157">
        <v>0</v>
      </c>
      <c r="AJ157" t="s">
        <v>188</v>
      </c>
      <c r="AK157" t="s">
        <v>217</v>
      </c>
      <c r="AL157" t="s">
        <v>647</v>
      </c>
    </row>
    <row r="158" spans="1:38" x14ac:dyDescent="0.35">
      <c r="A158">
        <v>455735</v>
      </c>
      <c r="B158">
        <v>136600</v>
      </c>
      <c r="C158" t="s">
        <v>188</v>
      </c>
      <c r="D158">
        <v>90985</v>
      </c>
      <c r="E158" t="s">
        <v>964</v>
      </c>
      <c r="F158">
        <v>3118857</v>
      </c>
      <c r="G158">
        <v>8.4</v>
      </c>
      <c r="H158" t="s">
        <v>190</v>
      </c>
      <c r="I158" s="67">
        <v>45163</v>
      </c>
      <c r="J158" t="s">
        <v>202</v>
      </c>
      <c r="K158" t="s">
        <v>213</v>
      </c>
      <c r="L158" t="s">
        <v>193</v>
      </c>
      <c r="M158" t="s">
        <v>223</v>
      </c>
      <c r="N158" t="s">
        <v>965</v>
      </c>
      <c r="O158" t="s">
        <v>210</v>
      </c>
      <c r="P158" t="s">
        <v>966</v>
      </c>
      <c r="R158" t="s">
        <v>868</v>
      </c>
      <c r="S158" t="s">
        <v>967</v>
      </c>
      <c r="T158" t="s">
        <v>201</v>
      </c>
      <c r="U158" t="s">
        <v>191</v>
      </c>
      <c r="V158" s="67">
        <v>45292</v>
      </c>
      <c r="W158" t="s">
        <v>203</v>
      </c>
      <c r="X158" t="s">
        <v>206</v>
      </c>
      <c r="Y158">
        <v>0</v>
      </c>
      <c r="Z158">
        <v>0</v>
      </c>
      <c r="AA158">
        <v>0</v>
      </c>
      <c r="AB158">
        <v>0</v>
      </c>
      <c r="AC158">
        <v>1</v>
      </c>
      <c r="AD158">
        <v>1</v>
      </c>
      <c r="AE158">
        <v>0</v>
      </c>
      <c r="AF158">
        <v>0</v>
      </c>
      <c r="AG158">
        <v>1</v>
      </c>
      <c r="AH158">
        <v>-1</v>
      </c>
      <c r="AI158">
        <v>0</v>
      </c>
      <c r="AJ158" t="s">
        <v>658</v>
      </c>
      <c r="AK158" t="s">
        <v>241</v>
      </c>
      <c r="AL158" t="s">
        <v>647</v>
      </c>
    </row>
    <row r="159" spans="1:38" x14ac:dyDescent="0.35">
      <c r="A159">
        <v>455735</v>
      </c>
      <c r="B159">
        <v>136600</v>
      </c>
      <c r="C159" t="s">
        <v>188</v>
      </c>
      <c r="D159">
        <v>90985</v>
      </c>
      <c r="E159" t="s">
        <v>964</v>
      </c>
      <c r="F159">
        <v>3118857</v>
      </c>
      <c r="G159">
        <v>8.4</v>
      </c>
      <c r="H159" t="s">
        <v>190</v>
      </c>
      <c r="I159" s="67">
        <v>45163</v>
      </c>
      <c r="J159" t="s">
        <v>202</v>
      </c>
      <c r="K159" t="s">
        <v>213</v>
      </c>
      <c r="L159" t="s">
        <v>193</v>
      </c>
      <c r="M159" t="s">
        <v>223</v>
      </c>
      <c r="N159" t="s">
        <v>965</v>
      </c>
      <c r="O159" t="s">
        <v>210</v>
      </c>
      <c r="P159" t="s">
        <v>966</v>
      </c>
      <c r="R159" t="s">
        <v>868</v>
      </c>
      <c r="S159" t="s">
        <v>967</v>
      </c>
      <c r="T159" t="s">
        <v>201</v>
      </c>
      <c r="U159" t="s">
        <v>191</v>
      </c>
      <c r="V159" s="67">
        <v>45292</v>
      </c>
      <c r="W159" t="s">
        <v>203</v>
      </c>
      <c r="X159" t="s">
        <v>211</v>
      </c>
      <c r="Y159">
        <v>1</v>
      </c>
      <c r="Z159">
        <v>1</v>
      </c>
      <c r="AA159">
        <v>0</v>
      </c>
      <c r="AB159">
        <v>0</v>
      </c>
      <c r="AC159">
        <v>1</v>
      </c>
      <c r="AD159">
        <v>1</v>
      </c>
      <c r="AE159">
        <v>0</v>
      </c>
      <c r="AF159">
        <v>1</v>
      </c>
      <c r="AG159">
        <v>1</v>
      </c>
      <c r="AH159">
        <v>0</v>
      </c>
      <c r="AI159">
        <v>0</v>
      </c>
      <c r="AJ159" t="s">
        <v>658</v>
      </c>
      <c r="AK159" t="s">
        <v>241</v>
      </c>
      <c r="AL159" t="s">
        <v>647</v>
      </c>
    </row>
    <row r="160" spans="1:38" x14ac:dyDescent="0.35">
      <c r="A160">
        <v>446410</v>
      </c>
      <c r="B160">
        <v>124112</v>
      </c>
      <c r="C160" t="s">
        <v>188</v>
      </c>
      <c r="D160">
        <v>90991</v>
      </c>
      <c r="E160" t="s">
        <v>968</v>
      </c>
      <c r="F160">
        <v>3118858</v>
      </c>
      <c r="G160">
        <v>0.09</v>
      </c>
      <c r="H160" t="s">
        <v>190</v>
      </c>
      <c r="I160" s="67">
        <v>45147</v>
      </c>
      <c r="J160" t="s">
        <v>202</v>
      </c>
      <c r="K160" t="s">
        <v>213</v>
      </c>
      <c r="L160" t="s">
        <v>193</v>
      </c>
      <c r="M160" t="s">
        <v>434</v>
      </c>
      <c r="N160" t="s">
        <v>195</v>
      </c>
      <c r="O160" t="s">
        <v>196</v>
      </c>
      <c r="P160" t="s">
        <v>969</v>
      </c>
      <c r="R160" t="s">
        <v>478</v>
      </c>
      <c r="S160" t="s">
        <v>970</v>
      </c>
      <c r="T160" t="s">
        <v>201</v>
      </c>
      <c r="U160" t="s">
        <v>202</v>
      </c>
      <c r="W160" t="s">
        <v>203</v>
      </c>
      <c r="X160" t="s">
        <v>211</v>
      </c>
      <c r="Y160">
        <v>2</v>
      </c>
      <c r="Z160">
        <v>2</v>
      </c>
      <c r="AA160">
        <v>0</v>
      </c>
      <c r="AB160">
        <v>0</v>
      </c>
      <c r="AC160">
        <v>0</v>
      </c>
      <c r="AD160">
        <v>0</v>
      </c>
      <c r="AE160">
        <v>0</v>
      </c>
      <c r="AF160">
        <v>2</v>
      </c>
      <c r="AG160">
        <v>0</v>
      </c>
      <c r="AH160">
        <v>2</v>
      </c>
      <c r="AI160">
        <v>0</v>
      </c>
      <c r="AJ160" t="s">
        <v>771</v>
      </c>
      <c r="AK160" t="s">
        <v>360</v>
      </c>
      <c r="AL160" t="s">
        <v>647</v>
      </c>
    </row>
    <row r="161" spans="1:38" x14ac:dyDescent="0.35">
      <c r="A161">
        <v>461635</v>
      </c>
      <c r="B161">
        <v>133298</v>
      </c>
      <c r="C161" t="s">
        <v>188</v>
      </c>
      <c r="D161">
        <v>91086</v>
      </c>
      <c r="E161" t="s">
        <v>971</v>
      </c>
      <c r="F161">
        <v>3123293</v>
      </c>
      <c r="G161">
        <v>0.38</v>
      </c>
      <c r="H161" t="s">
        <v>190</v>
      </c>
      <c r="I161" s="67">
        <v>45168</v>
      </c>
      <c r="J161" t="s">
        <v>202</v>
      </c>
      <c r="K161" t="s">
        <v>213</v>
      </c>
      <c r="L161" t="s">
        <v>193</v>
      </c>
      <c r="M161" t="s">
        <v>195</v>
      </c>
      <c r="N161" t="s">
        <v>195</v>
      </c>
      <c r="O161" t="s">
        <v>298</v>
      </c>
      <c r="P161" t="s">
        <v>972</v>
      </c>
      <c r="R161" t="s">
        <v>346</v>
      </c>
      <c r="S161" t="s">
        <v>973</v>
      </c>
      <c r="T161" t="s">
        <v>201</v>
      </c>
      <c r="U161" t="s">
        <v>202</v>
      </c>
      <c r="W161" t="s">
        <v>203</v>
      </c>
      <c r="X161" t="s">
        <v>211</v>
      </c>
      <c r="Y161">
        <v>0</v>
      </c>
      <c r="Z161">
        <v>0</v>
      </c>
      <c r="AA161">
        <v>0</v>
      </c>
      <c r="AB161">
        <v>0</v>
      </c>
      <c r="AC161">
        <v>1</v>
      </c>
      <c r="AD161">
        <v>1</v>
      </c>
      <c r="AE161">
        <v>0</v>
      </c>
      <c r="AF161">
        <v>0</v>
      </c>
      <c r="AG161">
        <v>1</v>
      </c>
      <c r="AH161">
        <v>-1</v>
      </c>
      <c r="AI161">
        <v>0</v>
      </c>
      <c r="AJ161" t="s">
        <v>346</v>
      </c>
      <c r="AK161" t="s">
        <v>322</v>
      </c>
      <c r="AL161" t="s">
        <v>647</v>
      </c>
    </row>
    <row r="162" spans="1:38" x14ac:dyDescent="0.35">
      <c r="A162">
        <v>461635</v>
      </c>
      <c r="B162">
        <v>133298</v>
      </c>
      <c r="C162" t="s">
        <v>188</v>
      </c>
      <c r="D162">
        <v>91086</v>
      </c>
      <c r="E162" t="s">
        <v>971</v>
      </c>
      <c r="F162">
        <v>3123293</v>
      </c>
      <c r="G162">
        <v>0.38</v>
      </c>
      <c r="H162" t="s">
        <v>190</v>
      </c>
      <c r="I162" s="67">
        <v>45168</v>
      </c>
      <c r="J162" t="s">
        <v>202</v>
      </c>
      <c r="K162" t="s">
        <v>213</v>
      </c>
      <c r="L162" t="s">
        <v>193</v>
      </c>
      <c r="M162" t="s">
        <v>195</v>
      </c>
      <c r="N162" t="s">
        <v>195</v>
      </c>
      <c r="O162" t="s">
        <v>298</v>
      </c>
      <c r="P162" t="s">
        <v>972</v>
      </c>
      <c r="R162" t="s">
        <v>346</v>
      </c>
      <c r="S162" t="s">
        <v>973</v>
      </c>
      <c r="T162" t="s">
        <v>201</v>
      </c>
      <c r="U162" t="s">
        <v>202</v>
      </c>
      <c r="W162" t="s">
        <v>207</v>
      </c>
      <c r="X162" t="s">
        <v>204</v>
      </c>
      <c r="Y162">
        <v>1</v>
      </c>
      <c r="Z162">
        <v>1</v>
      </c>
      <c r="AA162">
        <v>0</v>
      </c>
      <c r="AB162">
        <v>0</v>
      </c>
      <c r="AC162">
        <v>0</v>
      </c>
      <c r="AD162">
        <v>0</v>
      </c>
      <c r="AE162">
        <v>0</v>
      </c>
      <c r="AF162">
        <v>1</v>
      </c>
      <c r="AG162">
        <v>0</v>
      </c>
      <c r="AH162">
        <v>1</v>
      </c>
      <c r="AI162">
        <v>0</v>
      </c>
      <c r="AJ162" t="s">
        <v>346</v>
      </c>
      <c r="AK162" t="s">
        <v>322</v>
      </c>
      <c r="AL162" t="s">
        <v>647</v>
      </c>
    </row>
    <row r="163" spans="1:38" x14ac:dyDescent="0.35">
      <c r="A163">
        <v>461635</v>
      </c>
      <c r="B163">
        <v>133298</v>
      </c>
      <c r="C163" t="s">
        <v>188</v>
      </c>
      <c r="D163">
        <v>91086</v>
      </c>
      <c r="E163" t="s">
        <v>971</v>
      </c>
      <c r="F163">
        <v>3123293</v>
      </c>
      <c r="G163">
        <v>0.38</v>
      </c>
      <c r="H163" t="s">
        <v>190</v>
      </c>
      <c r="I163" s="67">
        <v>45168</v>
      </c>
      <c r="J163" t="s">
        <v>202</v>
      </c>
      <c r="K163" t="s">
        <v>213</v>
      </c>
      <c r="L163" t="s">
        <v>193</v>
      </c>
      <c r="M163" t="s">
        <v>195</v>
      </c>
      <c r="N163" t="s">
        <v>195</v>
      </c>
      <c r="O163" t="s">
        <v>298</v>
      </c>
      <c r="P163" t="s">
        <v>972</v>
      </c>
      <c r="R163" t="s">
        <v>346</v>
      </c>
      <c r="S163" t="s">
        <v>973</v>
      </c>
      <c r="T163" t="s">
        <v>201</v>
      </c>
      <c r="U163" t="s">
        <v>202</v>
      </c>
      <c r="W163" t="s">
        <v>207</v>
      </c>
      <c r="X163" t="s">
        <v>206</v>
      </c>
      <c r="Y163">
        <v>1</v>
      </c>
      <c r="Z163">
        <v>1</v>
      </c>
      <c r="AA163">
        <v>0</v>
      </c>
      <c r="AB163">
        <v>0</v>
      </c>
      <c r="AC163">
        <v>0</v>
      </c>
      <c r="AD163">
        <v>0</v>
      </c>
      <c r="AE163">
        <v>0</v>
      </c>
      <c r="AF163">
        <v>1</v>
      </c>
      <c r="AG163">
        <v>0</v>
      </c>
      <c r="AH163">
        <v>1</v>
      </c>
      <c r="AI163">
        <v>0</v>
      </c>
      <c r="AJ163" t="s">
        <v>346</v>
      </c>
      <c r="AK163" t="s">
        <v>322</v>
      </c>
      <c r="AL163" t="s">
        <v>647</v>
      </c>
    </row>
    <row r="164" spans="1:38" x14ac:dyDescent="0.35">
      <c r="A164">
        <v>447718</v>
      </c>
      <c r="B164">
        <v>130623</v>
      </c>
      <c r="C164" t="s">
        <v>188</v>
      </c>
      <c r="D164">
        <v>91087</v>
      </c>
      <c r="E164" t="s">
        <v>974</v>
      </c>
      <c r="F164">
        <v>3123294</v>
      </c>
      <c r="G164">
        <v>0.19</v>
      </c>
      <c r="H164" t="s">
        <v>190</v>
      </c>
      <c r="I164" s="67">
        <v>45141</v>
      </c>
      <c r="J164" t="s">
        <v>202</v>
      </c>
      <c r="K164" t="s">
        <v>213</v>
      </c>
      <c r="L164" t="s">
        <v>193</v>
      </c>
      <c r="M164" t="s">
        <v>195</v>
      </c>
      <c r="N164" t="s">
        <v>195</v>
      </c>
      <c r="O164" t="s">
        <v>224</v>
      </c>
      <c r="P164" t="s">
        <v>975</v>
      </c>
      <c r="R164" t="s">
        <v>188</v>
      </c>
      <c r="S164" t="s">
        <v>976</v>
      </c>
      <c r="T164" t="s">
        <v>201</v>
      </c>
      <c r="U164" t="s">
        <v>191</v>
      </c>
      <c r="W164" t="s">
        <v>203</v>
      </c>
      <c r="X164" t="s">
        <v>206</v>
      </c>
      <c r="Y164">
        <v>3</v>
      </c>
      <c r="Z164">
        <v>3</v>
      </c>
      <c r="AA164">
        <v>0</v>
      </c>
      <c r="AB164">
        <v>0</v>
      </c>
      <c r="AC164">
        <v>0</v>
      </c>
      <c r="AD164">
        <v>0</v>
      </c>
      <c r="AE164">
        <v>0</v>
      </c>
      <c r="AF164">
        <v>3</v>
      </c>
      <c r="AG164">
        <v>0</v>
      </c>
      <c r="AH164">
        <v>3</v>
      </c>
      <c r="AI164">
        <v>0</v>
      </c>
      <c r="AJ164" t="s">
        <v>188</v>
      </c>
      <c r="AK164" t="s">
        <v>217</v>
      </c>
      <c r="AL164" t="s">
        <v>647</v>
      </c>
    </row>
    <row r="165" spans="1:38" x14ac:dyDescent="0.35">
      <c r="A165">
        <v>447718</v>
      </c>
      <c r="B165">
        <v>130623</v>
      </c>
      <c r="C165" t="s">
        <v>188</v>
      </c>
      <c r="D165">
        <v>91087</v>
      </c>
      <c r="E165" t="s">
        <v>974</v>
      </c>
      <c r="F165">
        <v>3123294</v>
      </c>
      <c r="G165">
        <v>0.19</v>
      </c>
      <c r="H165" t="s">
        <v>190</v>
      </c>
      <c r="I165" s="67">
        <v>45141</v>
      </c>
      <c r="J165" t="s">
        <v>202</v>
      </c>
      <c r="K165" t="s">
        <v>213</v>
      </c>
      <c r="L165" t="s">
        <v>193</v>
      </c>
      <c r="M165" t="s">
        <v>195</v>
      </c>
      <c r="N165" t="s">
        <v>195</v>
      </c>
      <c r="O165" t="s">
        <v>224</v>
      </c>
      <c r="P165" t="s">
        <v>975</v>
      </c>
      <c r="R165" t="s">
        <v>188</v>
      </c>
      <c r="S165" t="s">
        <v>976</v>
      </c>
      <c r="T165" t="s">
        <v>201</v>
      </c>
      <c r="U165" t="s">
        <v>191</v>
      </c>
      <c r="W165" t="s">
        <v>203</v>
      </c>
      <c r="X165" t="s">
        <v>211</v>
      </c>
      <c r="Y165">
        <v>1</v>
      </c>
      <c r="Z165">
        <v>1</v>
      </c>
      <c r="AA165">
        <v>0</v>
      </c>
      <c r="AB165">
        <v>0</v>
      </c>
      <c r="AC165">
        <v>0</v>
      </c>
      <c r="AD165">
        <v>0</v>
      </c>
      <c r="AE165">
        <v>0</v>
      </c>
      <c r="AF165">
        <v>1</v>
      </c>
      <c r="AG165">
        <v>0</v>
      </c>
      <c r="AH165">
        <v>1</v>
      </c>
      <c r="AI165">
        <v>0</v>
      </c>
      <c r="AJ165" t="s">
        <v>188</v>
      </c>
      <c r="AK165" t="s">
        <v>217</v>
      </c>
      <c r="AL165" t="s">
        <v>647</v>
      </c>
    </row>
    <row r="166" spans="1:38" x14ac:dyDescent="0.35">
      <c r="A166">
        <v>460558</v>
      </c>
      <c r="B166">
        <v>114374</v>
      </c>
      <c r="C166" t="s">
        <v>188</v>
      </c>
      <c r="D166">
        <v>76134</v>
      </c>
      <c r="E166" t="s">
        <v>977</v>
      </c>
      <c r="F166">
        <v>3129696</v>
      </c>
      <c r="G166">
        <v>0.01</v>
      </c>
      <c r="H166" t="s">
        <v>293</v>
      </c>
      <c r="I166" s="67">
        <v>45189</v>
      </c>
      <c r="J166" t="s">
        <v>191</v>
      </c>
      <c r="K166" t="s">
        <v>213</v>
      </c>
      <c r="L166" t="s">
        <v>193</v>
      </c>
      <c r="M166" t="s">
        <v>194</v>
      </c>
      <c r="N166" t="s">
        <v>195</v>
      </c>
      <c r="O166" t="s">
        <v>196</v>
      </c>
      <c r="P166" t="s">
        <v>978</v>
      </c>
      <c r="R166" t="s">
        <v>464</v>
      </c>
      <c r="S166" t="s">
        <v>979</v>
      </c>
      <c r="T166" t="s">
        <v>201</v>
      </c>
      <c r="U166" t="s">
        <v>202</v>
      </c>
      <c r="W166" t="s">
        <v>203</v>
      </c>
      <c r="X166" t="s">
        <v>211</v>
      </c>
      <c r="Y166">
        <v>1</v>
      </c>
      <c r="Z166">
        <v>1</v>
      </c>
      <c r="AA166">
        <v>0</v>
      </c>
      <c r="AB166">
        <v>0</v>
      </c>
      <c r="AC166">
        <v>0</v>
      </c>
      <c r="AD166">
        <v>0</v>
      </c>
      <c r="AE166">
        <v>0</v>
      </c>
      <c r="AF166">
        <v>1</v>
      </c>
      <c r="AG166">
        <v>0</v>
      </c>
      <c r="AH166">
        <v>1</v>
      </c>
      <c r="AI166">
        <v>0</v>
      </c>
      <c r="AJ166" t="s">
        <v>802</v>
      </c>
      <c r="AK166" t="s">
        <v>322</v>
      </c>
      <c r="AL166" t="s">
        <v>647</v>
      </c>
    </row>
    <row r="167" spans="1:38" x14ac:dyDescent="0.35">
      <c r="A167">
        <v>459586</v>
      </c>
      <c r="B167">
        <v>111864</v>
      </c>
      <c r="C167" t="s">
        <v>188</v>
      </c>
      <c r="D167">
        <v>90295</v>
      </c>
      <c r="E167" t="s">
        <v>980</v>
      </c>
      <c r="F167">
        <v>3129697</v>
      </c>
      <c r="G167">
        <v>0.56000000000000005</v>
      </c>
      <c r="H167" t="s">
        <v>190</v>
      </c>
      <c r="I167" s="67">
        <v>45180</v>
      </c>
      <c r="J167" t="s">
        <v>191</v>
      </c>
      <c r="K167" t="s">
        <v>213</v>
      </c>
      <c r="L167" t="s">
        <v>193</v>
      </c>
      <c r="M167" t="s">
        <v>195</v>
      </c>
      <c r="N167" t="s">
        <v>195</v>
      </c>
      <c r="O167" t="s">
        <v>298</v>
      </c>
      <c r="P167" t="s">
        <v>981</v>
      </c>
      <c r="R167" t="s">
        <v>307</v>
      </c>
      <c r="S167" t="s">
        <v>982</v>
      </c>
      <c r="T167" t="s">
        <v>201</v>
      </c>
      <c r="U167" t="s">
        <v>202</v>
      </c>
      <c r="V167" s="67">
        <v>45292</v>
      </c>
      <c r="W167" t="s">
        <v>203</v>
      </c>
      <c r="X167" t="s">
        <v>204</v>
      </c>
      <c r="Y167">
        <v>0</v>
      </c>
      <c r="Z167">
        <v>0</v>
      </c>
      <c r="AA167">
        <v>0</v>
      </c>
      <c r="AB167">
        <v>0</v>
      </c>
      <c r="AC167">
        <v>1</v>
      </c>
      <c r="AD167">
        <v>1</v>
      </c>
      <c r="AE167">
        <v>1</v>
      </c>
      <c r="AF167">
        <v>0</v>
      </c>
      <c r="AG167">
        <v>0</v>
      </c>
      <c r="AH167">
        <v>0</v>
      </c>
      <c r="AI167">
        <v>0</v>
      </c>
      <c r="AJ167" t="s">
        <v>781</v>
      </c>
      <c r="AK167" t="s">
        <v>322</v>
      </c>
      <c r="AL167" t="s">
        <v>647</v>
      </c>
    </row>
    <row r="168" spans="1:38" x14ac:dyDescent="0.35">
      <c r="A168">
        <v>459586</v>
      </c>
      <c r="B168">
        <v>111864</v>
      </c>
      <c r="C168" t="s">
        <v>188</v>
      </c>
      <c r="D168">
        <v>90295</v>
      </c>
      <c r="E168" t="s">
        <v>980</v>
      </c>
      <c r="F168">
        <v>3129697</v>
      </c>
      <c r="G168">
        <v>0.56000000000000005</v>
      </c>
      <c r="H168" t="s">
        <v>190</v>
      </c>
      <c r="I168" s="67">
        <v>45180</v>
      </c>
      <c r="J168" t="s">
        <v>191</v>
      </c>
      <c r="K168" t="s">
        <v>213</v>
      </c>
      <c r="L168" t="s">
        <v>193</v>
      </c>
      <c r="M168" t="s">
        <v>195</v>
      </c>
      <c r="N168" t="s">
        <v>195</v>
      </c>
      <c r="O168" t="s">
        <v>298</v>
      </c>
      <c r="P168" t="s">
        <v>981</v>
      </c>
      <c r="R168" t="s">
        <v>307</v>
      </c>
      <c r="S168" t="s">
        <v>982</v>
      </c>
      <c r="T168" t="s">
        <v>201</v>
      </c>
      <c r="U168" t="s">
        <v>202</v>
      </c>
      <c r="V168" s="67">
        <v>45292</v>
      </c>
      <c r="W168" t="s">
        <v>203</v>
      </c>
      <c r="X168" t="s">
        <v>211</v>
      </c>
      <c r="Y168">
        <v>1</v>
      </c>
      <c r="Z168">
        <v>1</v>
      </c>
      <c r="AA168">
        <v>1</v>
      </c>
      <c r="AB168">
        <v>0</v>
      </c>
      <c r="AC168">
        <v>1</v>
      </c>
      <c r="AD168">
        <v>1</v>
      </c>
      <c r="AE168">
        <v>1</v>
      </c>
      <c r="AF168">
        <v>1</v>
      </c>
      <c r="AG168">
        <v>0</v>
      </c>
      <c r="AH168">
        <v>1</v>
      </c>
      <c r="AI168">
        <v>1</v>
      </c>
      <c r="AJ168" t="s">
        <v>781</v>
      </c>
      <c r="AK168" t="s">
        <v>322</v>
      </c>
      <c r="AL168" t="s">
        <v>647</v>
      </c>
    </row>
    <row r="169" spans="1:38" x14ac:dyDescent="0.35">
      <c r="A169">
        <v>446293</v>
      </c>
      <c r="B169">
        <v>124846</v>
      </c>
      <c r="C169" t="s">
        <v>188</v>
      </c>
      <c r="D169">
        <v>91212</v>
      </c>
      <c r="E169" t="s">
        <v>537</v>
      </c>
      <c r="F169">
        <v>3129698</v>
      </c>
      <c r="G169">
        <v>0.75</v>
      </c>
      <c r="H169" t="s">
        <v>190</v>
      </c>
      <c r="I169" s="67">
        <v>45196</v>
      </c>
      <c r="J169" t="s">
        <v>202</v>
      </c>
      <c r="K169" t="s">
        <v>213</v>
      </c>
      <c r="L169" t="s">
        <v>193</v>
      </c>
      <c r="M169" t="s">
        <v>195</v>
      </c>
      <c r="N169" t="s">
        <v>195</v>
      </c>
      <c r="O169" t="s">
        <v>196</v>
      </c>
      <c r="P169" t="s">
        <v>538</v>
      </c>
      <c r="Q169" t="s">
        <v>478</v>
      </c>
      <c r="R169" t="s">
        <v>188</v>
      </c>
      <c r="S169" t="s">
        <v>539</v>
      </c>
      <c r="T169" t="s">
        <v>201</v>
      </c>
      <c r="U169" t="s">
        <v>202</v>
      </c>
      <c r="V169" s="67">
        <v>45658</v>
      </c>
      <c r="W169" t="s">
        <v>207</v>
      </c>
      <c r="X169" t="s">
        <v>231</v>
      </c>
      <c r="Y169">
        <v>0</v>
      </c>
      <c r="Z169">
        <v>0</v>
      </c>
      <c r="AA169">
        <v>0</v>
      </c>
      <c r="AB169">
        <v>0</v>
      </c>
      <c r="AC169">
        <v>2</v>
      </c>
      <c r="AD169">
        <v>2</v>
      </c>
      <c r="AE169">
        <v>2</v>
      </c>
      <c r="AF169">
        <v>0</v>
      </c>
      <c r="AG169">
        <v>0</v>
      </c>
      <c r="AH169">
        <v>0</v>
      </c>
      <c r="AI169">
        <v>0</v>
      </c>
      <c r="AJ169" t="s">
        <v>938</v>
      </c>
      <c r="AK169" t="s">
        <v>360</v>
      </c>
      <c r="AL169" t="s">
        <v>647</v>
      </c>
    </row>
    <row r="170" spans="1:38" x14ac:dyDescent="0.35">
      <c r="A170">
        <v>446293</v>
      </c>
      <c r="B170">
        <v>124846</v>
      </c>
      <c r="C170" t="s">
        <v>188</v>
      </c>
      <c r="D170">
        <v>91212</v>
      </c>
      <c r="E170" t="s">
        <v>537</v>
      </c>
      <c r="F170">
        <v>3129698</v>
      </c>
      <c r="G170">
        <v>0.75</v>
      </c>
      <c r="H170" t="s">
        <v>190</v>
      </c>
      <c r="I170" s="67">
        <v>45196</v>
      </c>
      <c r="J170" t="s">
        <v>202</v>
      </c>
      <c r="K170" t="s">
        <v>213</v>
      </c>
      <c r="L170" t="s">
        <v>193</v>
      </c>
      <c r="M170" t="s">
        <v>195</v>
      </c>
      <c r="N170" t="s">
        <v>195</v>
      </c>
      <c r="O170" t="s">
        <v>196</v>
      </c>
      <c r="P170" t="s">
        <v>538</v>
      </c>
      <c r="Q170" t="s">
        <v>478</v>
      </c>
      <c r="R170" t="s">
        <v>188</v>
      </c>
      <c r="S170" t="s">
        <v>539</v>
      </c>
      <c r="T170" t="s">
        <v>201</v>
      </c>
      <c r="U170" t="s">
        <v>202</v>
      </c>
      <c r="V170" s="67">
        <v>45658</v>
      </c>
      <c r="W170" t="s">
        <v>203</v>
      </c>
      <c r="X170" t="s">
        <v>211</v>
      </c>
      <c r="Y170">
        <v>0</v>
      </c>
      <c r="Z170">
        <v>0</v>
      </c>
      <c r="AA170">
        <v>0</v>
      </c>
      <c r="AB170">
        <v>0</v>
      </c>
      <c r="AC170">
        <v>1</v>
      </c>
      <c r="AD170">
        <v>1</v>
      </c>
      <c r="AE170">
        <v>1</v>
      </c>
      <c r="AF170">
        <v>0</v>
      </c>
      <c r="AG170">
        <v>0</v>
      </c>
      <c r="AH170">
        <v>0</v>
      </c>
      <c r="AI170">
        <v>0</v>
      </c>
      <c r="AJ170" t="s">
        <v>938</v>
      </c>
      <c r="AK170" t="s">
        <v>360</v>
      </c>
      <c r="AL170" t="s">
        <v>647</v>
      </c>
    </row>
    <row r="171" spans="1:38" x14ac:dyDescent="0.35">
      <c r="A171">
        <v>446293</v>
      </c>
      <c r="B171">
        <v>124846</v>
      </c>
      <c r="C171" t="s">
        <v>188</v>
      </c>
      <c r="D171">
        <v>91212</v>
      </c>
      <c r="E171" t="s">
        <v>537</v>
      </c>
      <c r="F171">
        <v>3129698</v>
      </c>
      <c r="G171">
        <v>0.75</v>
      </c>
      <c r="H171" t="s">
        <v>190</v>
      </c>
      <c r="I171" s="67">
        <v>45196</v>
      </c>
      <c r="J171" t="s">
        <v>202</v>
      </c>
      <c r="K171" t="s">
        <v>213</v>
      </c>
      <c r="L171" t="s">
        <v>193</v>
      </c>
      <c r="M171" t="s">
        <v>195</v>
      </c>
      <c r="N171" t="s">
        <v>195</v>
      </c>
      <c r="O171" t="s">
        <v>196</v>
      </c>
      <c r="P171" t="s">
        <v>538</v>
      </c>
      <c r="Q171" t="s">
        <v>478</v>
      </c>
      <c r="R171" t="s">
        <v>188</v>
      </c>
      <c r="S171" t="s">
        <v>539</v>
      </c>
      <c r="T171" t="s">
        <v>201</v>
      </c>
      <c r="U171" t="s">
        <v>202</v>
      </c>
      <c r="V171" s="67">
        <v>45658</v>
      </c>
      <c r="W171" t="s">
        <v>203</v>
      </c>
      <c r="X171" t="s">
        <v>229</v>
      </c>
      <c r="Y171">
        <v>1</v>
      </c>
      <c r="Z171">
        <v>1</v>
      </c>
      <c r="AA171">
        <v>1</v>
      </c>
      <c r="AB171">
        <v>0</v>
      </c>
      <c r="AC171">
        <v>0</v>
      </c>
      <c r="AD171">
        <v>0</v>
      </c>
      <c r="AE171">
        <v>0</v>
      </c>
      <c r="AF171">
        <v>1</v>
      </c>
      <c r="AG171">
        <v>0</v>
      </c>
      <c r="AH171">
        <v>1</v>
      </c>
      <c r="AI171">
        <v>1</v>
      </c>
      <c r="AJ171" t="s">
        <v>938</v>
      </c>
      <c r="AK171" t="s">
        <v>360</v>
      </c>
      <c r="AL171" t="s">
        <v>647</v>
      </c>
    </row>
    <row r="172" spans="1:38" x14ac:dyDescent="0.35">
      <c r="A172">
        <v>446293</v>
      </c>
      <c r="B172">
        <v>124846</v>
      </c>
      <c r="C172" t="s">
        <v>188</v>
      </c>
      <c r="D172">
        <v>91212</v>
      </c>
      <c r="E172" t="s">
        <v>537</v>
      </c>
      <c r="F172">
        <v>3129698</v>
      </c>
      <c r="G172">
        <v>0.75</v>
      </c>
      <c r="H172" t="s">
        <v>190</v>
      </c>
      <c r="I172" s="67">
        <v>45196</v>
      </c>
      <c r="J172" t="s">
        <v>202</v>
      </c>
      <c r="K172" t="s">
        <v>213</v>
      </c>
      <c r="L172" t="s">
        <v>193</v>
      </c>
      <c r="M172" t="s">
        <v>195</v>
      </c>
      <c r="N172" t="s">
        <v>195</v>
      </c>
      <c r="O172" t="s">
        <v>224</v>
      </c>
      <c r="P172" t="s">
        <v>538</v>
      </c>
      <c r="Q172" t="s">
        <v>478</v>
      </c>
      <c r="R172" t="s">
        <v>188</v>
      </c>
      <c r="S172" t="s">
        <v>539</v>
      </c>
      <c r="T172" t="s">
        <v>201</v>
      </c>
      <c r="U172" t="s">
        <v>191</v>
      </c>
      <c r="V172" s="67">
        <v>45658</v>
      </c>
      <c r="W172" t="s">
        <v>203</v>
      </c>
      <c r="X172" t="s">
        <v>229</v>
      </c>
      <c r="Y172">
        <v>4</v>
      </c>
      <c r="Z172">
        <v>4</v>
      </c>
      <c r="AA172">
        <v>4</v>
      </c>
      <c r="AB172">
        <v>0</v>
      </c>
      <c r="AC172">
        <v>0</v>
      </c>
      <c r="AD172">
        <v>0</v>
      </c>
      <c r="AE172">
        <v>0</v>
      </c>
      <c r="AF172">
        <v>4</v>
      </c>
      <c r="AG172">
        <v>0</v>
      </c>
      <c r="AH172">
        <v>4</v>
      </c>
      <c r="AI172">
        <v>4</v>
      </c>
      <c r="AJ172" t="s">
        <v>938</v>
      </c>
      <c r="AK172" t="s">
        <v>360</v>
      </c>
      <c r="AL172" t="s">
        <v>647</v>
      </c>
    </row>
    <row r="173" spans="1:38" x14ac:dyDescent="0.35">
      <c r="A173">
        <v>466855</v>
      </c>
      <c r="B173">
        <v>110926</v>
      </c>
      <c r="C173" t="s">
        <v>188</v>
      </c>
      <c r="D173">
        <v>89660</v>
      </c>
      <c r="E173" t="s">
        <v>983</v>
      </c>
      <c r="F173">
        <v>3128912</v>
      </c>
      <c r="G173">
        <v>0.22</v>
      </c>
      <c r="H173" t="s">
        <v>190</v>
      </c>
      <c r="I173" s="67">
        <v>45196</v>
      </c>
      <c r="J173" t="s">
        <v>191</v>
      </c>
      <c r="K173" t="s">
        <v>213</v>
      </c>
      <c r="L173" t="s">
        <v>193</v>
      </c>
      <c r="M173" t="s">
        <v>195</v>
      </c>
      <c r="N173" t="s">
        <v>195</v>
      </c>
      <c r="O173" t="s">
        <v>196</v>
      </c>
      <c r="P173" t="s">
        <v>984</v>
      </c>
      <c r="R173" t="s">
        <v>226</v>
      </c>
      <c r="S173" t="s">
        <v>985</v>
      </c>
      <c r="T173" t="s">
        <v>201</v>
      </c>
      <c r="U173" t="s">
        <v>202</v>
      </c>
      <c r="V173" s="67">
        <v>45017</v>
      </c>
      <c r="W173" t="s">
        <v>203</v>
      </c>
      <c r="X173" t="s">
        <v>206</v>
      </c>
      <c r="Y173">
        <v>0</v>
      </c>
      <c r="Z173">
        <v>0</v>
      </c>
      <c r="AA173">
        <v>0</v>
      </c>
      <c r="AB173">
        <v>0</v>
      </c>
      <c r="AC173">
        <v>1</v>
      </c>
      <c r="AD173">
        <v>1</v>
      </c>
      <c r="AE173">
        <v>1</v>
      </c>
      <c r="AF173">
        <v>0</v>
      </c>
      <c r="AG173">
        <v>0</v>
      </c>
      <c r="AH173">
        <v>0</v>
      </c>
      <c r="AI173">
        <v>0</v>
      </c>
      <c r="AJ173" t="s">
        <v>658</v>
      </c>
      <c r="AK173" t="s">
        <v>241</v>
      </c>
      <c r="AL173" t="s">
        <v>647</v>
      </c>
    </row>
    <row r="174" spans="1:38" x14ac:dyDescent="0.35">
      <c r="A174">
        <v>466855</v>
      </c>
      <c r="B174">
        <v>110926</v>
      </c>
      <c r="C174" t="s">
        <v>188</v>
      </c>
      <c r="D174">
        <v>89660</v>
      </c>
      <c r="E174" t="s">
        <v>983</v>
      </c>
      <c r="F174">
        <v>3128912</v>
      </c>
      <c r="G174">
        <v>0.22</v>
      </c>
      <c r="H174" t="s">
        <v>190</v>
      </c>
      <c r="I174" s="67">
        <v>45196</v>
      </c>
      <c r="J174" t="s">
        <v>191</v>
      </c>
      <c r="K174" t="s">
        <v>213</v>
      </c>
      <c r="L174" t="s">
        <v>193</v>
      </c>
      <c r="M174" t="s">
        <v>195</v>
      </c>
      <c r="N174" t="s">
        <v>195</v>
      </c>
      <c r="O174" t="s">
        <v>196</v>
      </c>
      <c r="P174" t="s">
        <v>984</v>
      </c>
      <c r="R174" t="s">
        <v>226</v>
      </c>
      <c r="S174" t="s">
        <v>985</v>
      </c>
      <c r="T174" t="s">
        <v>201</v>
      </c>
      <c r="U174" t="s">
        <v>202</v>
      </c>
      <c r="V174" s="67">
        <v>45017</v>
      </c>
      <c r="W174" t="s">
        <v>203</v>
      </c>
      <c r="X174" t="s">
        <v>229</v>
      </c>
      <c r="Y174">
        <v>1</v>
      </c>
      <c r="Z174">
        <v>1</v>
      </c>
      <c r="AA174">
        <v>1</v>
      </c>
      <c r="AB174">
        <v>0</v>
      </c>
      <c r="AC174">
        <v>0</v>
      </c>
      <c r="AD174">
        <v>0</v>
      </c>
      <c r="AE174">
        <v>0</v>
      </c>
      <c r="AF174">
        <v>1</v>
      </c>
      <c r="AG174">
        <v>0</v>
      </c>
      <c r="AH174">
        <v>1</v>
      </c>
      <c r="AI174">
        <v>1</v>
      </c>
      <c r="AJ174" t="s">
        <v>658</v>
      </c>
      <c r="AK174" t="s">
        <v>241</v>
      </c>
      <c r="AL174" t="s">
        <v>647</v>
      </c>
    </row>
    <row r="175" spans="1:38" x14ac:dyDescent="0.35">
      <c r="A175">
        <v>452669</v>
      </c>
      <c r="B175">
        <v>111593</v>
      </c>
      <c r="C175" t="s">
        <v>188</v>
      </c>
      <c r="D175">
        <v>75118</v>
      </c>
      <c r="E175" t="s">
        <v>986</v>
      </c>
      <c r="F175">
        <v>3128913</v>
      </c>
      <c r="G175">
        <v>0.17</v>
      </c>
      <c r="H175" t="s">
        <v>190</v>
      </c>
      <c r="I175" s="67">
        <v>45188</v>
      </c>
      <c r="J175" t="s">
        <v>191</v>
      </c>
      <c r="K175" t="s">
        <v>213</v>
      </c>
      <c r="L175" t="s">
        <v>193</v>
      </c>
      <c r="M175" t="s">
        <v>195</v>
      </c>
      <c r="N175" t="s">
        <v>195</v>
      </c>
      <c r="O175" t="s">
        <v>224</v>
      </c>
      <c r="P175" t="s">
        <v>987</v>
      </c>
      <c r="R175" t="s">
        <v>267</v>
      </c>
      <c r="S175" t="s">
        <v>988</v>
      </c>
      <c r="T175" t="s">
        <v>201</v>
      </c>
      <c r="U175" t="s">
        <v>202</v>
      </c>
      <c r="W175" t="s">
        <v>203</v>
      </c>
      <c r="X175" t="s">
        <v>206</v>
      </c>
      <c r="Y175">
        <v>2</v>
      </c>
      <c r="Z175">
        <v>2</v>
      </c>
      <c r="AA175">
        <v>0</v>
      </c>
      <c r="AB175">
        <v>0</v>
      </c>
      <c r="AC175">
        <v>0</v>
      </c>
      <c r="AD175">
        <v>0</v>
      </c>
      <c r="AE175">
        <v>0</v>
      </c>
      <c r="AF175">
        <v>2</v>
      </c>
      <c r="AG175">
        <v>0</v>
      </c>
      <c r="AH175">
        <v>2</v>
      </c>
      <c r="AI175">
        <v>0</v>
      </c>
      <c r="AJ175" t="s">
        <v>267</v>
      </c>
      <c r="AK175" t="s">
        <v>322</v>
      </c>
      <c r="AL175" t="s">
        <v>647</v>
      </c>
    </row>
    <row r="176" spans="1:38" x14ac:dyDescent="0.35">
      <c r="A176">
        <v>457544</v>
      </c>
      <c r="B176">
        <v>116185</v>
      </c>
      <c r="C176" t="s">
        <v>188</v>
      </c>
      <c r="D176">
        <v>91214</v>
      </c>
      <c r="E176" t="s">
        <v>989</v>
      </c>
      <c r="F176">
        <v>3128915</v>
      </c>
      <c r="G176">
        <v>0.06</v>
      </c>
      <c r="H176" t="s">
        <v>190</v>
      </c>
      <c r="I176" s="67">
        <v>45197</v>
      </c>
      <c r="J176" t="s">
        <v>202</v>
      </c>
      <c r="K176" t="s">
        <v>213</v>
      </c>
      <c r="L176" t="s">
        <v>193</v>
      </c>
      <c r="M176" t="s">
        <v>195</v>
      </c>
      <c r="N176" t="s">
        <v>195</v>
      </c>
      <c r="O176" t="s">
        <v>224</v>
      </c>
      <c r="P176" t="s">
        <v>990</v>
      </c>
      <c r="R176" t="s">
        <v>460</v>
      </c>
      <c r="S176" t="s">
        <v>568</v>
      </c>
      <c r="T176" t="s">
        <v>201</v>
      </c>
      <c r="U176" t="s">
        <v>191</v>
      </c>
      <c r="W176" t="s">
        <v>203</v>
      </c>
      <c r="X176" t="s">
        <v>206</v>
      </c>
      <c r="Y176">
        <v>1</v>
      </c>
      <c r="Z176">
        <v>1</v>
      </c>
      <c r="AA176">
        <v>0</v>
      </c>
      <c r="AB176">
        <v>0</v>
      </c>
      <c r="AC176">
        <v>0</v>
      </c>
      <c r="AD176">
        <v>0</v>
      </c>
      <c r="AE176">
        <v>0</v>
      </c>
      <c r="AF176">
        <v>1</v>
      </c>
      <c r="AG176">
        <v>0</v>
      </c>
      <c r="AH176">
        <v>1</v>
      </c>
      <c r="AI176">
        <v>0</v>
      </c>
      <c r="AJ176" t="s">
        <v>460</v>
      </c>
      <c r="AK176" t="s">
        <v>205</v>
      </c>
      <c r="AL176" t="s">
        <v>647</v>
      </c>
    </row>
    <row r="177" spans="1:38" x14ac:dyDescent="0.35">
      <c r="A177">
        <v>448952</v>
      </c>
      <c r="B177">
        <v>132809</v>
      </c>
      <c r="C177" t="s">
        <v>188</v>
      </c>
      <c r="D177">
        <v>91237</v>
      </c>
      <c r="E177" t="s">
        <v>991</v>
      </c>
      <c r="F177">
        <v>3132502</v>
      </c>
      <c r="G177">
        <v>0.08</v>
      </c>
      <c r="H177" t="s">
        <v>190</v>
      </c>
      <c r="I177" s="67">
        <v>45196</v>
      </c>
      <c r="J177" t="s">
        <v>202</v>
      </c>
      <c r="K177" t="s">
        <v>213</v>
      </c>
      <c r="L177" t="s">
        <v>193</v>
      </c>
      <c r="M177" t="s">
        <v>195</v>
      </c>
      <c r="N177" t="s">
        <v>195</v>
      </c>
      <c r="O177" t="s">
        <v>224</v>
      </c>
      <c r="P177" t="s">
        <v>992</v>
      </c>
      <c r="R177" t="s">
        <v>513</v>
      </c>
      <c r="S177" t="s">
        <v>568</v>
      </c>
      <c r="T177" t="s">
        <v>201</v>
      </c>
      <c r="U177" t="s">
        <v>191</v>
      </c>
      <c r="W177" t="s">
        <v>203</v>
      </c>
      <c r="X177" t="s">
        <v>211</v>
      </c>
      <c r="Y177">
        <v>1</v>
      </c>
      <c r="Z177">
        <v>1</v>
      </c>
      <c r="AA177">
        <v>0</v>
      </c>
      <c r="AB177">
        <v>0</v>
      </c>
      <c r="AC177">
        <v>0</v>
      </c>
      <c r="AD177">
        <v>0</v>
      </c>
      <c r="AE177">
        <v>0</v>
      </c>
      <c r="AF177">
        <v>1</v>
      </c>
      <c r="AG177">
        <v>0</v>
      </c>
      <c r="AH177">
        <v>1</v>
      </c>
      <c r="AI177">
        <v>0</v>
      </c>
      <c r="AJ177" t="s">
        <v>513</v>
      </c>
      <c r="AK177" t="s">
        <v>205</v>
      </c>
      <c r="AL177" t="s">
        <v>647</v>
      </c>
    </row>
    <row r="178" spans="1:38" x14ac:dyDescent="0.35">
      <c r="A178">
        <v>447868</v>
      </c>
      <c r="B178">
        <v>128779</v>
      </c>
      <c r="C178" t="s">
        <v>188</v>
      </c>
      <c r="D178">
        <v>91490</v>
      </c>
      <c r="E178" t="s">
        <v>555</v>
      </c>
      <c r="F178">
        <v>3143752</v>
      </c>
      <c r="G178">
        <v>2.66</v>
      </c>
      <c r="H178" t="s">
        <v>190</v>
      </c>
      <c r="I178" s="67">
        <v>45154</v>
      </c>
      <c r="J178" t="s">
        <v>202</v>
      </c>
      <c r="K178" t="s">
        <v>213</v>
      </c>
      <c r="L178" t="s">
        <v>193</v>
      </c>
      <c r="M178" t="s">
        <v>556</v>
      </c>
      <c r="N178" t="s">
        <v>195</v>
      </c>
      <c r="O178" t="s">
        <v>224</v>
      </c>
      <c r="P178" t="s">
        <v>557</v>
      </c>
      <c r="R178" t="s">
        <v>188</v>
      </c>
      <c r="S178" t="s">
        <v>558</v>
      </c>
      <c r="T178" t="s">
        <v>201</v>
      </c>
      <c r="U178" t="s">
        <v>191</v>
      </c>
      <c r="V178" s="67">
        <v>45658</v>
      </c>
      <c r="W178" t="s">
        <v>559</v>
      </c>
      <c r="X178" t="s">
        <v>204</v>
      </c>
      <c r="Y178">
        <v>4</v>
      </c>
      <c r="Z178">
        <v>4</v>
      </c>
      <c r="AA178">
        <v>4</v>
      </c>
      <c r="AB178">
        <v>0</v>
      </c>
      <c r="AC178">
        <v>0</v>
      </c>
      <c r="AD178">
        <v>0</v>
      </c>
      <c r="AE178">
        <v>0</v>
      </c>
      <c r="AF178">
        <v>4</v>
      </c>
      <c r="AG178">
        <v>0</v>
      </c>
      <c r="AH178">
        <v>4</v>
      </c>
      <c r="AI178">
        <v>4</v>
      </c>
      <c r="AJ178" t="s">
        <v>188</v>
      </c>
      <c r="AK178" t="s">
        <v>217</v>
      </c>
      <c r="AL178" t="s">
        <v>647</v>
      </c>
    </row>
    <row r="179" spans="1:38" x14ac:dyDescent="0.35">
      <c r="A179">
        <v>447868</v>
      </c>
      <c r="B179">
        <v>128779</v>
      </c>
      <c r="C179" t="s">
        <v>188</v>
      </c>
      <c r="D179">
        <v>91490</v>
      </c>
      <c r="E179" t="s">
        <v>555</v>
      </c>
      <c r="F179">
        <v>3143752</v>
      </c>
      <c r="G179">
        <v>2.66</v>
      </c>
      <c r="H179" t="s">
        <v>190</v>
      </c>
      <c r="I179" s="67">
        <v>45154</v>
      </c>
      <c r="J179" t="s">
        <v>202</v>
      </c>
      <c r="K179" t="s">
        <v>213</v>
      </c>
      <c r="L179" t="s">
        <v>193</v>
      </c>
      <c r="M179" t="s">
        <v>556</v>
      </c>
      <c r="N179" t="s">
        <v>195</v>
      </c>
      <c r="O179" t="s">
        <v>210</v>
      </c>
      <c r="P179" t="s">
        <v>557</v>
      </c>
      <c r="R179" t="s">
        <v>188</v>
      </c>
      <c r="S179" t="s">
        <v>558</v>
      </c>
      <c r="T179" t="s">
        <v>201</v>
      </c>
      <c r="U179" t="s">
        <v>202</v>
      </c>
      <c r="V179" s="67">
        <v>45658</v>
      </c>
      <c r="W179" t="s">
        <v>559</v>
      </c>
      <c r="X179" t="s">
        <v>231</v>
      </c>
      <c r="Y179">
        <v>2</v>
      </c>
      <c r="Z179">
        <v>2</v>
      </c>
      <c r="AA179">
        <v>2</v>
      </c>
      <c r="AB179">
        <v>0</v>
      </c>
      <c r="AC179">
        <v>0</v>
      </c>
      <c r="AD179">
        <v>0</v>
      </c>
      <c r="AE179">
        <v>0</v>
      </c>
      <c r="AF179">
        <v>2</v>
      </c>
      <c r="AG179">
        <v>0</v>
      </c>
      <c r="AH179">
        <v>2</v>
      </c>
      <c r="AI179">
        <v>2</v>
      </c>
      <c r="AJ179" t="s">
        <v>188</v>
      </c>
      <c r="AK179" t="s">
        <v>217</v>
      </c>
      <c r="AL179" t="s">
        <v>647</v>
      </c>
    </row>
    <row r="180" spans="1:38" x14ac:dyDescent="0.35">
      <c r="A180">
        <v>447868</v>
      </c>
      <c r="B180">
        <v>128779</v>
      </c>
      <c r="C180" t="s">
        <v>188</v>
      </c>
      <c r="D180">
        <v>91490</v>
      </c>
      <c r="E180" t="s">
        <v>555</v>
      </c>
      <c r="F180">
        <v>3143752</v>
      </c>
      <c r="G180">
        <v>2.66</v>
      </c>
      <c r="H180" t="s">
        <v>190</v>
      </c>
      <c r="I180" s="67">
        <v>45154</v>
      </c>
      <c r="J180" t="s">
        <v>202</v>
      </c>
      <c r="K180" t="s">
        <v>213</v>
      </c>
      <c r="L180" t="s">
        <v>193</v>
      </c>
      <c r="M180" t="s">
        <v>556</v>
      </c>
      <c r="N180" t="s">
        <v>195</v>
      </c>
      <c r="O180" t="s">
        <v>210</v>
      </c>
      <c r="P180" t="s">
        <v>557</v>
      </c>
      <c r="R180" t="s">
        <v>188</v>
      </c>
      <c r="S180" t="s">
        <v>558</v>
      </c>
      <c r="T180" t="s">
        <v>201</v>
      </c>
      <c r="U180" t="s">
        <v>202</v>
      </c>
      <c r="V180" s="67">
        <v>45658</v>
      </c>
      <c r="W180" t="s">
        <v>559</v>
      </c>
      <c r="X180" t="s">
        <v>204</v>
      </c>
      <c r="Y180">
        <v>1</v>
      </c>
      <c r="Z180">
        <v>1</v>
      </c>
      <c r="AA180">
        <v>1</v>
      </c>
      <c r="AB180">
        <v>0</v>
      </c>
      <c r="AC180">
        <v>0</v>
      </c>
      <c r="AD180">
        <v>0</v>
      </c>
      <c r="AE180">
        <v>0</v>
      </c>
      <c r="AF180">
        <v>1</v>
      </c>
      <c r="AG180">
        <v>0</v>
      </c>
      <c r="AH180">
        <v>1</v>
      </c>
      <c r="AI180">
        <v>1</v>
      </c>
      <c r="AJ180" t="s">
        <v>188</v>
      </c>
      <c r="AK180" t="s">
        <v>217</v>
      </c>
      <c r="AL180" t="s">
        <v>647</v>
      </c>
    </row>
    <row r="181" spans="1:38" x14ac:dyDescent="0.35">
      <c r="A181">
        <v>447868</v>
      </c>
      <c r="B181">
        <v>128779</v>
      </c>
      <c r="C181" t="s">
        <v>188</v>
      </c>
      <c r="D181">
        <v>91490</v>
      </c>
      <c r="E181" t="s">
        <v>555</v>
      </c>
      <c r="F181">
        <v>3143752</v>
      </c>
      <c r="G181">
        <v>2.66</v>
      </c>
      <c r="H181" t="s">
        <v>190</v>
      </c>
      <c r="I181" s="67">
        <v>45154</v>
      </c>
      <c r="J181" t="s">
        <v>202</v>
      </c>
      <c r="K181" t="s">
        <v>213</v>
      </c>
      <c r="L181" t="s">
        <v>193</v>
      </c>
      <c r="M181" t="s">
        <v>556</v>
      </c>
      <c r="N181" t="s">
        <v>195</v>
      </c>
      <c r="O181" t="s">
        <v>210</v>
      </c>
      <c r="P181" t="s">
        <v>557</v>
      </c>
      <c r="R181" t="s">
        <v>188</v>
      </c>
      <c r="S181" t="s">
        <v>558</v>
      </c>
      <c r="T181" t="s">
        <v>201</v>
      </c>
      <c r="U181" t="s">
        <v>202</v>
      </c>
      <c r="V181" s="67">
        <v>45658</v>
      </c>
      <c r="W181" t="s">
        <v>559</v>
      </c>
      <c r="X181" t="s">
        <v>211</v>
      </c>
      <c r="Y181">
        <v>1</v>
      </c>
      <c r="Z181">
        <v>1</v>
      </c>
      <c r="AA181">
        <v>1</v>
      </c>
      <c r="AB181">
        <v>0</v>
      </c>
      <c r="AC181">
        <v>0</v>
      </c>
      <c r="AD181">
        <v>0</v>
      </c>
      <c r="AE181">
        <v>0</v>
      </c>
      <c r="AF181">
        <v>1</v>
      </c>
      <c r="AG181">
        <v>0</v>
      </c>
      <c r="AH181">
        <v>1</v>
      </c>
      <c r="AI181">
        <v>1</v>
      </c>
      <c r="AJ181" t="s">
        <v>188</v>
      </c>
      <c r="AK181" t="s">
        <v>217</v>
      </c>
      <c r="AL181" t="s">
        <v>647</v>
      </c>
    </row>
    <row r="182" spans="1:38" x14ac:dyDescent="0.35">
      <c r="A182">
        <v>447868</v>
      </c>
      <c r="B182">
        <v>128779</v>
      </c>
      <c r="C182" t="s">
        <v>188</v>
      </c>
      <c r="D182">
        <v>91490</v>
      </c>
      <c r="E182" t="s">
        <v>555</v>
      </c>
      <c r="F182">
        <v>3143752</v>
      </c>
      <c r="G182">
        <v>2.66</v>
      </c>
      <c r="H182" t="s">
        <v>190</v>
      </c>
      <c r="I182" s="67">
        <v>45154</v>
      </c>
      <c r="J182" t="s">
        <v>202</v>
      </c>
      <c r="K182" t="s">
        <v>213</v>
      </c>
      <c r="L182" t="s">
        <v>193</v>
      </c>
      <c r="M182" t="s">
        <v>556</v>
      </c>
      <c r="N182" t="s">
        <v>195</v>
      </c>
      <c r="O182" t="s">
        <v>224</v>
      </c>
      <c r="P182" t="s">
        <v>557</v>
      </c>
      <c r="R182" t="s">
        <v>188</v>
      </c>
      <c r="S182" t="s">
        <v>558</v>
      </c>
      <c r="T182" t="s">
        <v>201</v>
      </c>
      <c r="U182" t="s">
        <v>191</v>
      </c>
      <c r="V182" s="67">
        <v>45658</v>
      </c>
      <c r="W182" t="s">
        <v>559</v>
      </c>
      <c r="X182" t="s">
        <v>211</v>
      </c>
      <c r="Y182">
        <v>1</v>
      </c>
      <c r="Z182">
        <v>1</v>
      </c>
      <c r="AA182">
        <v>1</v>
      </c>
      <c r="AB182">
        <v>0</v>
      </c>
      <c r="AC182">
        <v>0</v>
      </c>
      <c r="AD182">
        <v>0</v>
      </c>
      <c r="AE182">
        <v>0</v>
      </c>
      <c r="AF182">
        <v>1</v>
      </c>
      <c r="AG182">
        <v>0</v>
      </c>
      <c r="AH182">
        <v>1</v>
      </c>
      <c r="AI182">
        <v>1</v>
      </c>
      <c r="AJ182" t="s">
        <v>188</v>
      </c>
      <c r="AK182" t="s">
        <v>217</v>
      </c>
      <c r="AL182" t="s">
        <v>647</v>
      </c>
    </row>
    <row r="183" spans="1:38" x14ac:dyDescent="0.35">
      <c r="A183">
        <v>452710</v>
      </c>
      <c r="B183">
        <v>111644</v>
      </c>
      <c r="C183" t="s">
        <v>188</v>
      </c>
      <c r="D183">
        <v>91382</v>
      </c>
      <c r="E183" t="s">
        <v>993</v>
      </c>
      <c r="F183">
        <v>3139351</v>
      </c>
      <c r="G183">
        <v>0.14000000000000001</v>
      </c>
      <c r="H183" t="s">
        <v>666</v>
      </c>
      <c r="I183" s="67">
        <v>45205</v>
      </c>
      <c r="J183" t="s">
        <v>202</v>
      </c>
      <c r="K183" t="s">
        <v>213</v>
      </c>
      <c r="L183" t="s">
        <v>193</v>
      </c>
      <c r="M183" t="s">
        <v>195</v>
      </c>
      <c r="N183" t="s">
        <v>195</v>
      </c>
      <c r="O183" t="s">
        <v>224</v>
      </c>
      <c r="P183" t="s">
        <v>994</v>
      </c>
      <c r="Q183" t="s">
        <v>267</v>
      </c>
      <c r="R183" t="s">
        <v>319</v>
      </c>
      <c r="S183" t="s">
        <v>995</v>
      </c>
      <c r="T183" t="s">
        <v>201</v>
      </c>
      <c r="U183" t="s">
        <v>202</v>
      </c>
      <c r="W183" t="s">
        <v>203</v>
      </c>
      <c r="X183" t="s">
        <v>211</v>
      </c>
      <c r="Y183">
        <v>1</v>
      </c>
      <c r="Z183">
        <v>1</v>
      </c>
      <c r="AA183">
        <v>0</v>
      </c>
      <c r="AB183">
        <v>0</v>
      </c>
      <c r="AC183">
        <v>0</v>
      </c>
      <c r="AD183">
        <v>0</v>
      </c>
      <c r="AE183">
        <v>0</v>
      </c>
      <c r="AF183">
        <v>1</v>
      </c>
      <c r="AG183">
        <v>0</v>
      </c>
      <c r="AH183">
        <v>1</v>
      </c>
      <c r="AI183">
        <v>0</v>
      </c>
      <c r="AJ183" t="s">
        <v>267</v>
      </c>
      <c r="AK183" t="s">
        <v>322</v>
      </c>
      <c r="AL183" t="s">
        <v>647</v>
      </c>
    </row>
    <row r="184" spans="1:38" x14ac:dyDescent="0.35">
      <c r="A184">
        <v>458749</v>
      </c>
      <c r="B184">
        <v>110378</v>
      </c>
      <c r="C184" t="s">
        <v>188</v>
      </c>
      <c r="D184">
        <v>90363</v>
      </c>
      <c r="E184" t="s">
        <v>514</v>
      </c>
      <c r="F184">
        <v>3139352</v>
      </c>
      <c r="G184">
        <v>0.09</v>
      </c>
      <c r="H184" t="s">
        <v>222</v>
      </c>
      <c r="I184" s="67">
        <v>45218</v>
      </c>
      <c r="J184" t="s">
        <v>191</v>
      </c>
      <c r="K184" t="s">
        <v>213</v>
      </c>
      <c r="L184" t="s">
        <v>193</v>
      </c>
      <c r="M184" t="s">
        <v>515</v>
      </c>
      <c r="N184" t="s">
        <v>195</v>
      </c>
      <c r="O184" t="s">
        <v>224</v>
      </c>
      <c r="P184" t="s">
        <v>516</v>
      </c>
      <c r="R184" t="s">
        <v>307</v>
      </c>
      <c r="S184" t="s">
        <v>517</v>
      </c>
      <c r="T184" t="s">
        <v>201</v>
      </c>
      <c r="U184" t="s">
        <v>191</v>
      </c>
      <c r="V184" s="67">
        <v>45545</v>
      </c>
      <c r="W184" t="s">
        <v>203</v>
      </c>
      <c r="X184" t="s">
        <v>211</v>
      </c>
      <c r="Y184">
        <v>1</v>
      </c>
      <c r="Z184">
        <v>1</v>
      </c>
      <c r="AA184">
        <v>1</v>
      </c>
      <c r="AB184">
        <v>0</v>
      </c>
      <c r="AC184">
        <v>0</v>
      </c>
      <c r="AD184">
        <v>0</v>
      </c>
      <c r="AE184">
        <v>0</v>
      </c>
      <c r="AF184">
        <v>1</v>
      </c>
      <c r="AG184">
        <v>0</v>
      </c>
      <c r="AH184">
        <v>1</v>
      </c>
      <c r="AI184">
        <v>1</v>
      </c>
      <c r="AJ184" t="s">
        <v>658</v>
      </c>
      <c r="AK184" t="s">
        <v>241</v>
      </c>
      <c r="AL184" t="s">
        <v>647</v>
      </c>
    </row>
    <row r="185" spans="1:38" x14ac:dyDescent="0.35">
      <c r="A185">
        <v>454217</v>
      </c>
      <c r="B185">
        <v>117533</v>
      </c>
      <c r="C185" t="s">
        <v>188</v>
      </c>
      <c r="D185">
        <v>91386</v>
      </c>
      <c r="E185" t="s">
        <v>996</v>
      </c>
      <c r="F185">
        <v>3140938</v>
      </c>
      <c r="G185">
        <v>0.25</v>
      </c>
      <c r="H185" t="s">
        <v>190</v>
      </c>
      <c r="I185" s="67">
        <v>45223</v>
      </c>
      <c r="J185" t="s">
        <v>202</v>
      </c>
      <c r="K185" t="s">
        <v>213</v>
      </c>
      <c r="L185" t="s">
        <v>193</v>
      </c>
      <c r="M185" t="s">
        <v>515</v>
      </c>
      <c r="N185" t="s">
        <v>195</v>
      </c>
      <c r="O185" t="s">
        <v>224</v>
      </c>
      <c r="P185" t="s">
        <v>997</v>
      </c>
      <c r="R185" t="s">
        <v>199</v>
      </c>
      <c r="S185" t="s">
        <v>998</v>
      </c>
      <c r="T185" t="s">
        <v>201</v>
      </c>
      <c r="U185" t="s">
        <v>191</v>
      </c>
      <c r="W185" t="s">
        <v>203</v>
      </c>
      <c r="X185" t="s">
        <v>206</v>
      </c>
      <c r="Y185">
        <v>2</v>
      </c>
      <c r="Z185">
        <v>2</v>
      </c>
      <c r="AA185">
        <v>0</v>
      </c>
      <c r="AB185">
        <v>0</v>
      </c>
      <c r="AC185">
        <v>0</v>
      </c>
      <c r="AD185">
        <v>0</v>
      </c>
      <c r="AE185">
        <v>0</v>
      </c>
      <c r="AF185">
        <v>2</v>
      </c>
      <c r="AG185">
        <v>0</v>
      </c>
      <c r="AH185">
        <v>2</v>
      </c>
      <c r="AI185">
        <v>0</v>
      </c>
      <c r="AJ185" t="s">
        <v>199</v>
      </c>
      <c r="AK185" t="s">
        <v>205</v>
      </c>
      <c r="AL185" t="s">
        <v>647</v>
      </c>
    </row>
    <row r="186" spans="1:38" x14ac:dyDescent="0.35">
      <c r="A186">
        <v>446624</v>
      </c>
      <c r="B186">
        <v>124314</v>
      </c>
      <c r="C186" t="s">
        <v>188</v>
      </c>
      <c r="D186">
        <v>91387</v>
      </c>
      <c r="E186" t="s">
        <v>999</v>
      </c>
      <c r="F186">
        <v>3140939</v>
      </c>
      <c r="G186">
        <v>0.18</v>
      </c>
      <c r="H186" t="s">
        <v>190</v>
      </c>
      <c r="I186" s="67">
        <v>45244</v>
      </c>
      <c r="J186" t="s">
        <v>202</v>
      </c>
      <c r="K186" t="s">
        <v>213</v>
      </c>
      <c r="L186" t="s">
        <v>193</v>
      </c>
      <c r="M186" t="s">
        <v>195</v>
      </c>
      <c r="N186" t="s">
        <v>195</v>
      </c>
      <c r="O186" t="s">
        <v>196</v>
      </c>
      <c r="P186" t="s">
        <v>1000</v>
      </c>
      <c r="R186" t="s">
        <v>295</v>
      </c>
      <c r="S186" t="s">
        <v>1001</v>
      </c>
      <c r="T186" t="s">
        <v>201</v>
      </c>
      <c r="U186" t="s">
        <v>202</v>
      </c>
      <c r="W186" t="s">
        <v>203</v>
      </c>
      <c r="X186" t="s">
        <v>211</v>
      </c>
      <c r="Y186">
        <v>0</v>
      </c>
      <c r="Z186">
        <v>0</v>
      </c>
      <c r="AA186">
        <v>0</v>
      </c>
      <c r="AB186">
        <v>0</v>
      </c>
      <c r="AC186">
        <v>1</v>
      </c>
      <c r="AD186">
        <v>1</v>
      </c>
      <c r="AE186">
        <v>0</v>
      </c>
      <c r="AF186">
        <v>0</v>
      </c>
      <c r="AG186">
        <v>1</v>
      </c>
      <c r="AH186">
        <v>-1</v>
      </c>
      <c r="AI186">
        <v>0</v>
      </c>
      <c r="AJ186" t="s">
        <v>771</v>
      </c>
      <c r="AK186" t="s">
        <v>360</v>
      </c>
      <c r="AL186" t="s">
        <v>647</v>
      </c>
    </row>
    <row r="187" spans="1:38" x14ac:dyDescent="0.35">
      <c r="A187">
        <v>446624</v>
      </c>
      <c r="B187">
        <v>124314</v>
      </c>
      <c r="C187" t="s">
        <v>188</v>
      </c>
      <c r="D187">
        <v>91387</v>
      </c>
      <c r="E187" t="s">
        <v>999</v>
      </c>
      <c r="F187">
        <v>3140939</v>
      </c>
      <c r="G187">
        <v>0.18</v>
      </c>
      <c r="H187" t="s">
        <v>190</v>
      </c>
      <c r="I187" s="67">
        <v>45244</v>
      </c>
      <c r="J187" t="s">
        <v>202</v>
      </c>
      <c r="K187" t="s">
        <v>213</v>
      </c>
      <c r="L187" t="s">
        <v>193</v>
      </c>
      <c r="M187" t="s">
        <v>195</v>
      </c>
      <c r="N187" t="s">
        <v>195</v>
      </c>
      <c r="O187" t="s">
        <v>196</v>
      </c>
      <c r="P187" t="s">
        <v>1000</v>
      </c>
      <c r="R187" t="s">
        <v>295</v>
      </c>
      <c r="S187" t="s">
        <v>1001</v>
      </c>
      <c r="T187" t="s">
        <v>201</v>
      </c>
      <c r="U187" t="s">
        <v>202</v>
      </c>
      <c r="W187" t="s">
        <v>203</v>
      </c>
      <c r="X187" t="s">
        <v>229</v>
      </c>
      <c r="Y187">
        <v>1</v>
      </c>
      <c r="Z187">
        <v>1</v>
      </c>
      <c r="AA187">
        <v>0</v>
      </c>
      <c r="AB187">
        <v>0</v>
      </c>
      <c r="AC187">
        <v>0</v>
      </c>
      <c r="AD187">
        <v>0</v>
      </c>
      <c r="AE187">
        <v>0</v>
      </c>
      <c r="AF187">
        <v>1</v>
      </c>
      <c r="AG187">
        <v>0</v>
      </c>
      <c r="AH187">
        <v>1</v>
      </c>
      <c r="AI187">
        <v>0</v>
      </c>
      <c r="AJ187" t="s">
        <v>771</v>
      </c>
      <c r="AK187" t="s">
        <v>360</v>
      </c>
      <c r="AL187" t="s">
        <v>647</v>
      </c>
    </row>
    <row r="188" spans="1:38" x14ac:dyDescent="0.35">
      <c r="A188">
        <v>458993</v>
      </c>
      <c r="B188">
        <v>133974</v>
      </c>
      <c r="C188" t="s">
        <v>188</v>
      </c>
      <c r="D188">
        <v>91388</v>
      </c>
      <c r="E188" t="s">
        <v>1002</v>
      </c>
      <c r="F188">
        <v>3140940</v>
      </c>
      <c r="G188">
        <v>2.08</v>
      </c>
      <c r="H188" t="s">
        <v>190</v>
      </c>
      <c r="I188" s="67">
        <v>45250</v>
      </c>
      <c r="J188" t="s">
        <v>202</v>
      </c>
      <c r="K188" t="s">
        <v>213</v>
      </c>
      <c r="L188" t="s">
        <v>193</v>
      </c>
      <c r="M188" t="s">
        <v>195</v>
      </c>
      <c r="N188" t="s">
        <v>195</v>
      </c>
      <c r="O188" t="s">
        <v>196</v>
      </c>
      <c r="P188" t="s">
        <v>1003</v>
      </c>
      <c r="R188" t="s">
        <v>1004</v>
      </c>
      <c r="S188" t="s">
        <v>1005</v>
      </c>
      <c r="T188" t="s">
        <v>201</v>
      </c>
      <c r="U188" t="s">
        <v>202</v>
      </c>
      <c r="W188" t="s">
        <v>203</v>
      </c>
      <c r="X188" t="s">
        <v>229</v>
      </c>
      <c r="Y188">
        <v>1</v>
      </c>
      <c r="Z188">
        <v>1</v>
      </c>
      <c r="AA188">
        <v>0</v>
      </c>
      <c r="AB188">
        <v>0</v>
      </c>
      <c r="AC188">
        <v>1</v>
      </c>
      <c r="AD188">
        <v>1</v>
      </c>
      <c r="AE188">
        <v>0</v>
      </c>
      <c r="AF188">
        <v>1</v>
      </c>
      <c r="AG188">
        <v>1</v>
      </c>
      <c r="AH188">
        <v>0</v>
      </c>
      <c r="AI188">
        <v>0</v>
      </c>
      <c r="AJ188" t="s">
        <v>658</v>
      </c>
      <c r="AK188" t="s">
        <v>241</v>
      </c>
      <c r="AL188" t="s">
        <v>647</v>
      </c>
    </row>
    <row r="189" spans="1:38" x14ac:dyDescent="0.35">
      <c r="A189">
        <v>461174</v>
      </c>
      <c r="B189">
        <v>134428</v>
      </c>
      <c r="C189" t="s">
        <v>188</v>
      </c>
      <c r="D189">
        <v>91389</v>
      </c>
      <c r="E189" t="s">
        <v>1006</v>
      </c>
      <c r="F189">
        <v>3140941</v>
      </c>
      <c r="G189">
        <v>0.05</v>
      </c>
      <c r="H189" t="s">
        <v>190</v>
      </c>
      <c r="I189" s="67">
        <v>45247</v>
      </c>
      <c r="J189" t="s">
        <v>202</v>
      </c>
      <c r="K189" t="s">
        <v>213</v>
      </c>
      <c r="L189" t="s">
        <v>193</v>
      </c>
      <c r="M189" t="s">
        <v>195</v>
      </c>
      <c r="N189" t="s">
        <v>195</v>
      </c>
      <c r="O189" t="s">
        <v>196</v>
      </c>
      <c r="P189" t="s">
        <v>1007</v>
      </c>
      <c r="Q189" t="s">
        <v>546</v>
      </c>
      <c r="R189" t="s">
        <v>300</v>
      </c>
      <c r="S189" t="s">
        <v>1008</v>
      </c>
      <c r="T189" t="s">
        <v>201</v>
      </c>
      <c r="U189" t="s">
        <v>202</v>
      </c>
      <c r="W189" t="s">
        <v>203</v>
      </c>
      <c r="X189" t="s">
        <v>204</v>
      </c>
      <c r="Y189">
        <v>1</v>
      </c>
      <c r="Z189">
        <v>1</v>
      </c>
      <c r="AA189">
        <v>0</v>
      </c>
      <c r="AB189">
        <v>0</v>
      </c>
      <c r="AC189">
        <v>1</v>
      </c>
      <c r="AD189">
        <v>1</v>
      </c>
      <c r="AE189">
        <v>0</v>
      </c>
      <c r="AF189">
        <v>1</v>
      </c>
      <c r="AG189">
        <v>1</v>
      </c>
      <c r="AH189">
        <v>0</v>
      </c>
      <c r="AI189">
        <v>0</v>
      </c>
      <c r="AJ189" t="s">
        <v>546</v>
      </c>
      <c r="AK189" t="s">
        <v>322</v>
      </c>
      <c r="AL189" t="s">
        <v>647</v>
      </c>
    </row>
    <row r="190" spans="1:38" x14ac:dyDescent="0.35">
      <c r="A190">
        <v>462111</v>
      </c>
      <c r="B190">
        <v>136964</v>
      </c>
      <c r="C190" t="s">
        <v>188</v>
      </c>
      <c r="D190">
        <v>91433</v>
      </c>
      <c r="E190" t="s">
        <v>1009</v>
      </c>
      <c r="F190">
        <v>3143350</v>
      </c>
      <c r="G190">
        <v>0.22</v>
      </c>
      <c r="H190" t="s">
        <v>190</v>
      </c>
      <c r="I190" s="67">
        <v>45254</v>
      </c>
      <c r="J190" t="s">
        <v>202</v>
      </c>
      <c r="K190" t="s">
        <v>213</v>
      </c>
      <c r="L190" t="s">
        <v>193</v>
      </c>
      <c r="M190" t="s">
        <v>195</v>
      </c>
      <c r="N190" t="s">
        <v>195</v>
      </c>
      <c r="O190" t="s">
        <v>196</v>
      </c>
      <c r="P190" t="s">
        <v>1010</v>
      </c>
      <c r="Q190" t="s">
        <v>1011</v>
      </c>
      <c r="R190" t="s">
        <v>1004</v>
      </c>
      <c r="S190" t="s">
        <v>1012</v>
      </c>
      <c r="T190" t="s">
        <v>201</v>
      </c>
      <c r="U190" t="s">
        <v>202</v>
      </c>
      <c r="W190" t="s">
        <v>203</v>
      </c>
      <c r="X190" t="s">
        <v>211</v>
      </c>
      <c r="Y190">
        <v>0</v>
      </c>
      <c r="Z190">
        <v>0</v>
      </c>
      <c r="AA190">
        <v>0</v>
      </c>
      <c r="AB190">
        <v>0</v>
      </c>
      <c r="AC190">
        <v>1</v>
      </c>
      <c r="AD190">
        <v>1</v>
      </c>
      <c r="AE190">
        <v>0</v>
      </c>
      <c r="AF190">
        <v>0</v>
      </c>
      <c r="AG190">
        <v>1</v>
      </c>
      <c r="AH190">
        <v>-1</v>
      </c>
      <c r="AI190">
        <v>0</v>
      </c>
      <c r="AJ190" t="s">
        <v>658</v>
      </c>
      <c r="AK190" t="s">
        <v>241</v>
      </c>
      <c r="AL190" t="s">
        <v>647</v>
      </c>
    </row>
    <row r="191" spans="1:38" x14ac:dyDescent="0.35">
      <c r="A191">
        <v>462111</v>
      </c>
      <c r="B191">
        <v>136964</v>
      </c>
      <c r="C191" t="s">
        <v>188</v>
      </c>
      <c r="D191">
        <v>91433</v>
      </c>
      <c r="E191" t="s">
        <v>1009</v>
      </c>
      <c r="F191">
        <v>3143350</v>
      </c>
      <c r="G191">
        <v>0.22</v>
      </c>
      <c r="H191" t="s">
        <v>190</v>
      </c>
      <c r="I191" s="67">
        <v>45254</v>
      </c>
      <c r="J191" t="s">
        <v>202</v>
      </c>
      <c r="K191" t="s">
        <v>213</v>
      </c>
      <c r="L191" t="s">
        <v>193</v>
      </c>
      <c r="M191" t="s">
        <v>195</v>
      </c>
      <c r="N191" t="s">
        <v>195</v>
      </c>
      <c r="O191" t="s">
        <v>196</v>
      </c>
      <c r="P191" t="s">
        <v>1010</v>
      </c>
      <c r="Q191" t="s">
        <v>1011</v>
      </c>
      <c r="R191" t="s">
        <v>1004</v>
      </c>
      <c r="S191" t="s">
        <v>1012</v>
      </c>
      <c r="T191" t="s">
        <v>201</v>
      </c>
      <c r="U191" t="s">
        <v>202</v>
      </c>
      <c r="W191" t="s">
        <v>203</v>
      </c>
      <c r="X191" t="s">
        <v>206</v>
      </c>
      <c r="Y191">
        <v>1</v>
      </c>
      <c r="Z191">
        <v>1</v>
      </c>
      <c r="AA191">
        <v>0</v>
      </c>
      <c r="AB191">
        <v>0</v>
      </c>
      <c r="AC191">
        <v>0</v>
      </c>
      <c r="AD191">
        <v>0</v>
      </c>
      <c r="AE191">
        <v>0</v>
      </c>
      <c r="AF191">
        <v>1</v>
      </c>
      <c r="AG191">
        <v>0</v>
      </c>
      <c r="AH191">
        <v>1</v>
      </c>
      <c r="AI191">
        <v>0</v>
      </c>
      <c r="AJ191" t="s">
        <v>658</v>
      </c>
      <c r="AK191" t="s">
        <v>241</v>
      </c>
      <c r="AL191" t="s">
        <v>647</v>
      </c>
    </row>
    <row r="192" spans="1:38" x14ac:dyDescent="0.35">
      <c r="A192">
        <v>460043</v>
      </c>
      <c r="B192">
        <v>110377</v>
      </c>
      <c r="C192" t="s">
        <v>188</v>
      </c>
      <c r="D192">
        <v>90371</v>
      </c>
      <c r="E192" t="s">
        <v>1013</v>
      </c>
      <c r="F192">
        <v>3142955</v>
      </c>
      <c r="G192">
        <v>0.35</v>
      </c>
      <c r="H192" t="s">
        <v>222</v>
      </c>
      <c r="I192" s="67">
        <v>45252</v>
      </c>
      <c r="J192" t="s">
        <v>191</v>
      </c>
      <c r="K192" t="s">
        <v>213</v>
      </c>
      <c r="L192" t="s">
        <v>193</v>
      </c>
      <c r="M192" t="s">
        <v>223</v>
      </c>
      <c r="N192" t="s">
        <v>195</v>
      </c>
      <c r="O192" t="s">
        <v>224</v>
      </c>
      <c r="P192" t="s">
        <v>1014</v>
      </c>
      <c r="R192" t="s">
        <v>384</v>
      </c>
      <c r="S192" t="s">
        <v>1015</v>
      </c>
      <c r="T192" t="s">
        <v>201</v>
      </c>
      <c r="U192" t="s">
        <v>191</v>
      </c>
      <c r="V192" s="67">
        <v>45273</v>
      </c>
      <c r="W192" t="s">
        <v>203</v>
      </c>
      <c r="X192" t="s">
        <v>211</v>
      </c>
      <c r="Y192">
        <v>1</v>
      </c>
      <c r="Z192">
        <v>1</v>
      </c>
      <c r="AA192">
        <v>1</v>
      </c>
      <c r="AB192">
        <v>0</v>
      </c>
      <c r="AC192">
        <v>0</v>
      </c>
      <c r="AD192">
        <v>0</v>
      </c>
      <c r="AE192">
        <v>0</v>
      </c>
      <c r="AF192">
        <v>1</v>
      </c>
      <c r="AG192">
        <v>0</v>
      </c>
      <c r="AH192">
        <v>1</v>
      </c>
      <c r="AI192">
        <v>1</v>
      </c>
      <c r="AJ192" t="s">
        <v>384</v>
      </c>
      <c r="AK192" t="s">
        <v>322</v>
      </c>
      <c r="AL192" t="s">
        <v>647</v>
      </c>
    </row>
    <row r="193" spans="1:38" x14ac:dyDescent="0.35">
      <c r="A193">
        <v>460043</v>
      </c>
      <c r="B193">
        <v>110377</v>
      </c>
      <c r="C193" t="s">
        <v>188</v>
      </c>
      <c r="D193">
        <v>90371</v>
      </c>
      <c r="E193" t="s">
        <v>1013</v>
      </c>
      <c r="F193">
        <v>3142955</v>
      </c>
      <c r="G193">
        <v>0.35</v>
      </c>
      <c r="H193" t="s">
        <v>222</v>
      </c>
      <c r="I193" s="67">
        <v>45252</v>
      </c>
      <c r="J193" t="s">
        <v>191</v>
      </c>
      <c r="K193" t="s">
        <v>213</v>
      </c>
      <c r="L193" t="s">
        <v>193</v>
      </c>
      <c r="M193" t="s">
        <v>223</v>
      </c>
      <c r="N193" t="s">
        <v>195</v>
      </c>
      <c r="O193" t="s">
        <v>224</v>
      </c>
      <c r="P193" t="s">
        <v>1014</v>
      </c>
      <c r="R193" t="s">
        <v>384</v>
      </c>
      <c r="S193" t="s">
        <v>1015</v>
      </c>
      <c r="T193" t="s">
        <v>201</v>
      </c>
      <c r="U193" t="s">
        <v>191</v>
      </c>
      <c r="V193" s="67">
        <v>45273</v>
      </c>
      <c r="W193" t="s">
        <v>203</v>
      </c>
      <c r="X193" t="s">
        <v>229</v>
      </c>
      <c r="Y193">
        <v>1</v>
      </c>
      <c r="Z193">
        <v>1</v>
      </c>
      <c r="AA193">
        <v>1</v>
      </c>
      <c r="AB193">
        <v>0</v>
      </c>
      <c r="AC193">
        <v>0</v>
      </c>
      <c r="AD193">
        <v>0</v>
      </c>
      <c r="AE193">
        <v>0</v>
      </c>
      <c r="AF193">
        <v>1</v>
      </c>
      <c r="AG193">
        <v>0</v>
      </c>
      <c r="AH193">
        <v>1</v>
      </c>
      <c r="AI193">
        <v>1</v>
      </c>
      <c r="AJ193" t="s">
        <v>384</v>
      </c>
      <c r="AK193" t="s">
        <v>322</v>
      </c>
      <c r="AL193" t="s">
        <v>647</v>
      </c>
    </row>
    <row r="194" spans="1:38" x14ac:dyDescent="0.35">
      <c r="A194">
        <v>458003</v>
      </c>
      <c r="B194">
        <v>132616</v>
      </c>
      <c r="C194" t="s">
        <v>188</v>
      </c>
      <c r="D194">
        <v>91535</v>
      </c>
      <c r="E194" t="s">
        <v>1019</v>
      </c>
      <c r="F194">
        <v>3145762</v>
      </c>
      <c r="G194">
        <v>0.08</v>
      </c>
      <c r="H194" t="s">
        <v>293</v>
      </c>
      <c r="I194" s="67">
        <v>45253</v>
      </c>
      <c r="J194" t="s">
        <v>202</v>
      </c>
      <c r="K194" t="s">
        <v>213</v>
      </c>
      <c r="L194" t="s">
        <v>193</v>
      </c>
      <c r="M194" t="s">
        <v>223</v>
      </c>
      <c r="N194" t="s">
        <v>195</v>
      </c>
      <c r="O194" t="s">
        <v>210</v>
      </c>
      <c r="P194" t="s">
        <v>1020</v>
      </c>
      <c r="R194" t="s">
        <v>300</v>
      </c>
      <c r="S194" t="s">
        <v>1021</v>
      </c>
      <c r="T194" t="s">
        <v>201</v>
      </c>
      <c r="U194" t="s">
        <v>191</v>
      </c>
      <c r="W194" t="s">
        <v>203</v>
      </c>
      <c r="X194" t="s">
        <v>206</v>
      </c>
      <c r="Y194">
        <v>1</v>
      </c>
      <c r="Z194">
        <v>1</v>
      </c>
      <c r="AA194">
        <v>0</v>
      </c>
      <c r="AB194">
        <v>0</v>
      </c>
      <c r="AC194">
        <v>0</v>
      </c>
      <c r="AD194">
        <v>0</v>
      </c>
      <c r="AE194">
        <v>0</v>
      </c>
      <c r="AF194">
        <v>1</v>
      </c>
      <c r="AG194">
        <v>0</v>
      </c>
      <c r="AH194">
        <v>1</v>
      </c>
      <c r="AI194">
        <v>0</v>
      </c>
      <c r="AJ194" t="s">
        <v>658</v>
      </c>
      <c r="AK194" t="s">
        <v>241</v>
      </c>
      <c r="AL194" t="s">
        <v>647</v>
      </c>
    </row>
    <row r="195" spans="1:38" x14ac:dyDescent="0.35">
      <c r="A195">
        <v>453878</v>
      </c>
      <c r="B195">
        <v>139328</v>
      </c>
      <c r="C195" t="s">
        <v>188</v>
      </c>
      <c r="D195">
        <v>91540</v>
      </c>
      <c r="E195" t="s">
        <v>1022</v>
      </c>
      <c r="F195">
        <v>3145763</v>
      </c>
      <c r="G195">
        <v>0.04</v>
      </c>
      <c r="H195" t="s">
        <v>293</v>
      </c>
      <c r="I195" s="67">
        <v>45252</v>
      </c>
      <c r="J195" t="s">
        <v>202</v>
      </c>
      <c r="K195" t="s">
        <v>213</v>
      </c>
      <c r="L195" t="s">
        <v>193</v>
      </c>
      <c r="M195" t="s">
        <v>223</v>
      </c>
      <c r="N195" t="s">
        <v>195</v>
      </c>
      <c r="O195" t="s">
        <v>210</v>
      </c>
      <c r="P195" t="s">
        <v>1023</v>
      </c>
      <c r="R195" t="s">
        <v>1024</v>
      </c>
      <c r="S195" t="s">
        <v>1025</v>
      </c>
      <c r="T195" t="s">
        <v>201</v>
      </c>
      <c r="U195" t="s">
        <v>191</v>
      </c>
      <c r="W195" t="s">
        <v>203</v>
      </c>
      <c r="X195" t="s">
        <v>554</v>
      </c>
      <c r="Y195">
        <v>1</v>
      </c>
      <c r="Z195">
        <v>1</v>
      </c>
      <c r="AA195">
        <v>0</v>
      </c>
      <c r="AB195">
        <v>0</v>
      </c>
      <c r="AC195">
        <v>0</v>
      </c>
      <c r="AD195">
        <v>0</v>
      </c>
      <c r="AE195">
        <v>0</v>
      </c>
      <c r="AF195">
        <v>1</v>
      </c>
      <c r="AG195">
        <v>0</v>
      </c>
      <c r="AH195">
        <v>1</v>
      </c>
      <c r="AI195">
        <v>0</v>
      </c>
      <c r="AJ195" t="s">
        <v>658</v>
      </c>
      <c r="AK195" t="s">
        <v>241</v>
      </c>
      <c r="AL195" t="s">
        <v>647</v>
      </c>
    </row>
    <row r="196" spans="1:38" x14ac:dyDescent="0.35">
      <c r="A196">
        <v>453850</v>
      </c>
      <c r="B196">
        <v>139310</v>
      </c>
      <c r="C196" t="s">
        <v>188</v>
      </c>
      <c r="D196">
        <v>91542</v>
      </c>
      <c r="E196" t="s">
        <v>1026</v>
      </c>
      <c r="F196">
        <v>3145764</v>
      </c>
      <c r="G196">
        <v>0.03</v>
      </c>
      <c r="H196" t="s">
        <v>293</v>
      </c>
      <c r="I196" s="67">
        <v>45252</v>
      </c>
      <c r="J196" t="s">
        <v>202</v>
      </c>
      <c r="K196" t="s">
        <v>213</v>
      </c>
      <c r="L196" t="s">
        <v>193</v>
      </c>
      <c r="M196" t="s">
        <v>223</v>
      </c>
      <c r="N196" t="s">
        <v>195</v>
      </c>
      <c r="O196" t="s">
        <v>210</v>
      </c>
      <c r="P196" t="s">
        <v>1023</v>
      </c>
      <c r="R196" t="s">
        <v>1024</v>
      </c>
      <c r="S196" t="s">
        <v>1027</v>
      </c>
      <c r="T196" t="s">
        <v>201</v>
      </c>
      <c r="U196" t="s">
        <v>191</v>
      </c>
      <c r="W196" t="s">
        <v>203</v>
      </c>
      <c r="X196" t="s">
        <v>554</v>
      </c>
      <c r="Y196">
        <v>1</v>
      </c>
      <c r="Z196">
        <v>1</v>
      </c>
      <c r="AA196">
        <v>0</v>
      </c>
      <c r="AB196">
        <v>0</v>
      </c>
      <c r="AC196">
        <v>0</v>
      </c>
      <c r="AD196">
        <v>0</v>
      </c>
      <c r="AE196">
        <v>0</v>
      </c>
      <c r="AF196">
        <v>1</v>
      </c>
      <c r="AG196">
        <v>0</v>
      </c>
      <c r="AH196">
        <v>1</v>
      </c>
      <c r="AI196">
        <v>0</v>
      </c>
      <c r="AJ196" t="s">
        <v>658</v>
      </c>
      <c r="AK196" t="s">
        <v>241</v>
      </c>
      <c r="AL196" t="s">
        <v>647</v>
      </c>
    </row>
    <row r="197" spans="1:38" x14ac:dyDescent="0.35">
      <c r="A197">
        <v>449353</v>
      </c>
      <c r="B197">
        <v>132390</v>
      </c>
      <c r="C197" t="s">
        <v>188</v>
      </c>
      <c r="D197">
        <v>91653</v>
      </c>
      <c r="E197" t="s">
        <v>1028</v>
      </c>
      <c r="F197">
        <v>3149795</v>
      </c>
      <c r="G197">
        <v>7.0000000000000007E-2</v>
      </c>
      <c r="H197" t="s">
        <v>293</v>
      </c>
      <c r="I197" s="67">
        <v>45265</v>
      </c>
      <c r="J197" t="s">
        <v>202</v>
      </c>
      <c r="K197" t="s">
        <v>213</v>
      </c>
      <c r="L197" t="s">
        <v>193</v>
      </c>
      <c r="M197" t="s">
        <v>194</v>
      </c>
      <c r="N197" t="s">
        <v>195</v>
      </c>
      <c r="O197" t="s">
        <v>210</v>
      </c>
      <c r="P197" t="s">
        <v>1029</v>
      </c>
      <c r="Q197" t="s">
        <v>513</v>
      </c>
      <c r="R197" t="s">
        <v>188</v>
      </c>
      <c r="S197" t="s">
        <v>1030</v>
      </c>
      <c r="T197" t="s">
        <v>201</v>
      </c>
      <c r="U197" t="s">
        <v>202</v>
      </c>
      <c r="W197" t="s">
        <v>207</v>
      </c>
      <c r="X197" t="s">
        <v>231</v>
      </c>
      <c r="Y197">
        <v>1</v>
      </c>
      <c r="Z197">
        <v>1</v>
      </c>
      <c r="AA197">
        <v>0</v>
      </c>
      <c r="AB197">
        <v>0</v>
      </c>
      <c r="AC197">
        <v>0</v>
      </c>
      <c r="AD197">
        <v>0</v>
      </c>
      <c r="AE197">
        <v>0</v>
      </c>
      <c r="AF197">
        <v>1</v>
      </c>
      <c r="AG197">
        <v>0</v>
      </c>
      <c r="AH197">
        <v>1</v>
      </c>
      <c r="AI197">
        <v>0</v>
      </c>
      <c r="AJ197" t="s">
        <v>513</v>
      </c>
      <c r="AK197" t="s">
        <v>205</v>
      </c>
      <c r="AL197" t="s">
        <v>647</v>
      </c>
    </row>
    <row r="198" spans="1:38" x14ac:dyDescent="0.35">
      <c r="A198">
        <v>449353</v>
      </c>
      <c r="B198">
        <v>132390</v>
      </c>
      <c r="C198" t="s">
        <v>188</v>
      </c>
      <c r="D198">
        <v>91653</v>
      </c>
      <c r="E198" t="s">
        <v>1028</v>
      </c>
      <c r="F198">
        <v>3149795</v>
      </c>
      <c r="G198">
        <v>7.0000000000000007E-2</v>
      </c>
      <c r="H198" t="s">
        <v>293</v>
      </c>
      <c r="I198" s="67">
        <v>45265</v>
      </c>
      <c r="J198" t="s">
        <v>202</v>
      </c>
      <c r="K198" t="s">
        <v>213</v>
      </c>
      <c r="L198" t="s">
        <v>193</v>
      </c>
      <c r="M198" t="s">
        <v>194</v>
      </c>
      <c r="N198" t="s">
        <v>195</v>
      </c>
      <c r="O198" t="s">
        <v>210</v>
      </c>
      <c r="P198" t="s">
        <v>1029</v>
      </c>
      <c r="Q198" t="s">
        <v>513</v>
      </c>
      <c r="R198" t="s">
        <v>188</v>
      </c>
      <c r="S198" t="s">
        <v>1030</v>
      </c>
      <c r="T198" t="s">
        <v>201</v>
      </c>
      <c r="U198" t="s">
        <v>202</v>
      </c>
      <c r="W198" t="s">
        <v>207</v>
      </c>
      <c r="X198" t="s">
        <v>204</v>
      </c>
      <c r="Y198">
        <v>1</v>
      </c>
      <c r="Z198">
        <v>1</v>
      </c>
      <c r="AA198">
        <v>0</v>
      </c>
      <c r="AB198">
        <v>0</v>
      </c>
      <c r="AC198">
        <v>0</v>
      </c>
      <c r="AD198">
        <v>0</v>
      </c>
      <c r="AE198">
        <v>0</v>
      </c>
      <c r="AF198">
        <v>1</v>
      </c>
      <c r="AG198">
        <v>0</v>
      </c>
      <c r="AH198">
        <v>1</v>
      </c>
      <c r="AI198">
        <v>0</v>
      </c>
      <c r="AJ198" t="s">
        <v>513</v>
      </c>
      <c r="AK198" t="s">
        <v>205</v>
      </c>
      <c r="AL198" t="s">
        <v>647</v>
      </c>
    </row>
    <row r="199" spans="1:38" x14ac:dyDescent="0.35">
      <c r="A199">
        <v>459998</v>
      </c>
      <c r="B199">
        <v>110318</v>
      </c>
      <c r="C199" t="s">
        <v>188</v>
      </c>
      <c r="D199">
        <v>91654</v>
      </c>
      <c r="E199" t="s">
        <v>1031</v>
      </c>
      <c r="F199">
        <v>3149796</v>
      </c>
      <c r="G199">
        <v>0.19</v>
      </c>
      <c r="H199" t="s">
        <v>190</v>
      </c>
      <c r="I199" s="67">
        <v>45275</v>
      </c>
      <c r="J199" t="s">
        <v>202</v>
      </c>
      <c r="K199" t="s">
        <v>213</v>
      </c>
      <c r="L199" t="s">
        <v>193</v>
      </c>
      <c r="M199" t="s">
        <v>195</v>
      </c>
      <c r="N199" t="s">
        <v>195</v>
      </c>
      <c r="O199" t="s">
        <v>196</v>
      </c>
      <c r="P199" t="s">
        <v>1032</v>
      </c>
      <c r="R199" t="s">
        <v>384</v>
      </c>
      <c r="S199" t="s">
        <v>1033</v>
      </c>
      <c r="T199" t="s">
        <v>201</v>
      </c>
      <c r="U199" t="s">
        <v>202</v>
      </c>
      <c r="W199" t="s">
        <v>203</v>
      </c>
      <c r="X199" t="s">
        <v>206</v>
      </c>
      <c r="Y199">
        <v>0</v>
      </c>
      <c r="Z199">
        <v>0</v>
      </c>
      <c r="AA199">
        <v>0</v>
      </c>
      <c r="AB199">
        <v>0</v>
      </c>
      <c r="AC199">
        <v>1</v>
      </c>
      <c r="AD199">
        <v>1</v>
      </c>
      <c r="AE199">
        <v>0</v>
      </c>
      <c r="AF199">
        <v>0</v>
      </c>
      <c r="AG199">
        <v>1</v>
      </c>
      <c r="AH199">
        <v>-1</v>
      </c>
      <c r="AI199">
        <v>0</v>
      </c>
      <c r="AJ199" t="s">
        <v>384</v>
      </c>
      <c r="AK199" t="s">
        <v>322</v>
      </c>
      <c r="AL199" t="s">
        <v>647</v>
      </c>
    </row>
    <row r="200" spans="1:38" x14ac:dyDescent="0.35">
      <c r="A200">
        <v>459998</v>
      </c>
      <c r="B200">
        <v>110318</v>
      </c>
      <c r="C200" t="s">
        <v>188</v>
      </c>
      <c r="D200">
        <v>91654</v>
      </c>
      <c r="E200" t="s">
        <v>1031</v>
      </c>
      <c r="F200">
        <v>3149796</v>
      </c>
      <c r="G200">
        <v>0.19</v>
      </c>
      <c r="H200" t="s">
        <v>190</v>
      </c>
      <c r="I200" s="67">
        <v>45275</v>
      </c>
      <c r="J200" t="s">
        <v>202</v>
      </c>
      <c r="K200" t="s">
        <v>213</v>
      </c>
      <c r="L200" t="s">
        <v>193</v>
      </c>
      <c r="M200" t="s">
        <v>195</v>
      </c>
      <c r="N200" t="s">
        <v>195</v>
      </c>
      <c r="O200" t="s">
        <v>196</v>
      </c>
      <c r="P200" t="s">
        <v>1032</v>
      </c>
      <c r="R200" t="s">
        <v>384</v>
      </c>
      <c r="S200" t="s">
        <v>1033</v>
      </c>
      <c r="T200" t="s">
        <v>201</v>
      </c>
      <c r="U200" t="s">
        <v>202</v>
      </c>
      <c r="W200" t="s">
        <v>203</v>
      </c>
      <c r="X200" t="s">
        <v>211</v>
      </c>
      <c r="Y200">
        <v>1</v>
      </c>
      <c r="Z200">
        <v>1</v>
      </c>
      <c r="AA200">
        <v>0</v>
      </c>
      <c r="AB200">
        <v>0</v>
      </c>
      <c r="AC200">
        <v>0</v>
      </c>
      <c r="AD200">
        <v>0</v>
      </c>
      <c r="AE200">
        <v>0</v>
      </c>
      <c r="AF200">
        <v>1</v>
      </c>
      <c r="AG200">
        <v>0</v>
      </c>
      <c r="AH200">
        <v>1</v>
      </c>
      <c r="AI200">
        <v>0</v>
      </c>
      <c r="AJ200" t="s">
        <v>384</v>
      </c>
      <c r="AK200" t="s">
        <v>322</v>
      </c>
      <c r="AL200" t="s">
        <v>647</v>
      </c>
    </row>
    <row r="201" spans="1:38" x14ac:dyDescent="0.35">
      <c r="A201">
        <v>450971</v>
      </c>
      <c r="B201">
        <v>116734</v>
      </c>
      <c r="C201" t="s">
        <v>188</v>
      </c>
      <c r="D201">
        <v>91655</v>
      </c>
      <c r="E201" t="s">
        <v>1034</v>
      </c>
      <c r="F201">
        <v>3149797</v>
      </c>
      <c r="G201">
        <v>0.03</v>
      </c>
      <c r="H201" t="s">
        <v>666</v>
      </c>
      <c r="I201" s="67">
        <v>45279</v>
      </c>
      <c r="J201" t="s">
        <v>202</v>
      </c>
      <c r="K201" t="s">
        <v>213</v>
      </c>
      <c r="L201" t="s">
        <v>193</v>
      </c>
      <c r="M201" t="s">
        <v>195</v>
      </c>
      <c r="N201" t="s">
        <v>195</v>
      </c>
      <c r="O201" t="s">
        <v>224</v>
      </c>
      <c r="P201" t="s">
        <v>1035</v>
      </c>
      <c r="R201" t="s">
        <v>318</v>
      </c>
      <c r="S201" t="s">
        <v>1036</v>
      </c>
      <c r="T201" t="s">
        <v>201</v>
      </c>
      <c r="U201" t="s">
        <v>202</v>
      </c>
      <c r="W201" t="s">
        <v>203</v>
      </c>
      <c r="X201" t="s">
        <v>204</v>
      </c>
      <c r="Y201">
        <v>1</v>
      </c>
      <c r="Z201">
        <v>1</v>
      </c>
      <c r="AA201">
        <v>0</v>
      </c>
      <c r="AB201">
        <v>0</v>
      </c>
      <c r="AC201">
        <v>0</v>
      </c>
      <c r="AD201">
        <v>0</v>
      </c>
      <c r="AE201">
        <v>0</v>
      </c>
      <c r="AF201">
        <v>1</v>
      </c>
      <c r="AG201">
        <v>0</v>
      </c>
      <c r="AH201">
        <v>1</v>
      </c>
      <c r="AI201">
        <v>0</v>
      </c>
      <c r="AJ201" t="s">
        <v>318</v>
      </c>
      <c r="AK201" t="s">
        <v>322</v>
      </c>
      <c r="AL201" t="s">
        <v>647</v>
      </c>
    </row>
    <row r="202" spans="1:38" x14ac:dyDescent="0.35">
      <c r="A202">
        <v>454418</v>
      </c>
      <c r="B202">
        <v>114669</v>
      </c>
      <c r="C202" t="s">
        <v>188</v>
      </c>
      <c r="D202">
        <v>85354</v>
      </c>
      <c r="E202" t="s">
        <v>1037</v>
      </c>
      <c r="F202">
        <v>3149799</v>
      </c>
      <c r="G202">
        <v>0.21</v>
      </c>
      <c r="H202" t="s">
        <v>190</v>
      </c>
      <c r="I202" s="67">
        <v>45272</v>
      </c>
      <c r="J202" t="s">
        <v>191</v>
      </c>
      <c r="K202" t="s">
        <v>213</v>
      </c>
      <c r="L202" t="s">
        <v>193</v>
      </c>
      <c r="M202" t="s">
        <v>223</v>
      </c>
      <c r="N202" t="s">
        <v>195</v>
      </c>
      <c r="O202" t="s">
        <v>210</v>
      </c>
      <c r="P202" t="s">
        <v>1038</v>
      </c>
      <c r="R202" t="s">
        <v>412</v>
      </c>
      <c r="S202" t="s">
        <v>1039</v>
      </c>
      <c r="T202" t="s">
        <v>201</v>
      </c>
      <c r="U202" t="s">
        <v>191</v>
      </c>
      <c r="V202" s="67">
        <v>45292</v>
      </c>
      <c r="W202" t="s">
        <v>203</v>
      </c>
      <c r="X202" t="s">
        <v>206</v>
      </c>
      <c r="Y202">
        <v>1</v>
      </c>
      <c r="Z202">
        <v>1</v>
      </c>
      <c r="AA202">
        <v>0</v>
      </c>
      <c r="AB202">
        <v>0</v>
      </c>
      <c r="AC202">
        <v>0</v>
      </c>
      <c r="AD202">
        <v>0</v>
      </c>
      <c r="AE202">
        <v>0</v>
      </c>
      <c r="AF202">
        <v>1</v>
      </c>
      <c r="AG202">
        <v>0</v>
      </c>
      <c r="AH202">
        <v>1</v>
      </c>
      <c r="AI202">
        <v>0</v>
      </c>
      <c r="AJ202" t="s">
        <v>658</v>
      </c>
      <c r="AK202" t="s">
        <v>241</v>
      </c>
      <c r="AL202" t="s">
        <v>647</v>
      </c>
    </row>
    <row r="203" spans="1:38" x14ac:dyDescent="0.35">
      <c r="A203">
        <v>447777</v>
      </c>
      <c r="B203">
        <v>130583</v>
      </c>
      <c r="C203" t="s">
        <v>188</v>
      </c>
      <c r="D203">
        <v>91716</v>
      </c>
      <c r="E203" t="s">
        <v>563</v>
      </c>
      <c r="F203">
        <v>3152610</v>
      </c>
      <c r="G203">
        <v>0.09</v>
      </c>
      <c r="H203" t="s">
        <v>190</v>
      </c>
      <c r="I203" s="67">
        <v>45302</v>
      </c>
      <c r="J203" t="s">
        <v>202</v>
      </c>
      <c r="K203" t="s">
        <v>213</v>
      </c>
      <c r="L203" t="s">
        <v>193</v>
      </c>
      <c r="M203" t="s">
        <v>195</v>
      </c>
      <c r="N203" t="s">
        <v>195</v>
      </c>
      <c r="O203" t="s">
        <v>298</v>
      </c>
      <c r="P203" t="s">
        <v>564</v>
      </c>
      <c r="R203" t="s">
        <v>188</v>
      </c>
      <c r="S203" t="s">
        <v>565</v>
      </c>
      <c r="T203" t="s">
        <v>201</v>
      </c>
      <c r="U203" t="s">
        <v>202</v>
      </c>
      <c r="V203" s="67">
        <v>45449</v>
      </c>
      <c r="W203" t="s">
        <v>203</v>
      </c>
      <c r="X203" t="s">
        <v>211</v>
      </c>
      <c r="Y203">
        <v>2</v>
      </c>
      <c r="Z203">
        <v>2</v>
      </c>
      <c r="AA203">
        <v>1</v>
      </c>
      <c r="AB203">
        <v>0</v>
      </c>
      <c r="AC203">
        <v>1</v>
      </c>
      <c r="AD203">
        <v>1</v>
      </c>
      <c r="AE203">
        <v>0</v>
      </c>
      <c r="AF203">
        <v>2</v>
      </c>
      <c r="AG203">
        <v>1</v>
      </c>
      <c r="AH203">
        <v>1</v>
      </c>
      <c r="AI203">
        <v>1</v>
      </c>
      <c r="AJ203" t="s">
        <v>188</v>
      </c>
      <c r="AK203" t="s">
        <v>217</v>
      </c>
      <c r="AL203" t="s">
        <v>647</v>
      </c>
    </row>
    <row r="204" spans="1:38" x14ac:dyDescent="0.35">
      <c r="A204">
        <v>447241</v>
      </c>
      <c r="B204">
        <v>128863</v>
      </c>
      <c r="C204" t="s">
        <v>188</v>
      </c>
      <c r="D204">
        <v>91717</v>
      </c>
      <c r="E204" t="s">
        <v>1040</v>
      </c>
      <c r="F204">
        <v>3152611</v>
      </c>
      <c r="G204">
        <v>0.06</v>
      </c>
      <c r="H204" t="s">
        <v>190</v>
      </c>
      <c r="I204" s="67">
        <v>45281</v>
      </c>
      <c r="J204" t="s">
        <v>202</v>
      </c>
      <c r="K204" t="s">
        <v>213</v>
      </c>
      <c r="L204" t="s">
        <v>193</v>
      </c>
      <c r="M204" t="s">
        <v>195</v>
      </c>
      <c r="N204" t="s">
        <v>195</v>
      </c>
      <c r="O204" t="s">
        <v>224</v>
      </c>
      <c r="P204" t="s">
        <v>1041</v>
      </c>
      <c r="R204" t="s">
        <v>188</v>
      </c>
      <c r="S204" t="s">
        <v>1042</v>
      </c>
      <c r="T204" t="s">
        <v>201</v>
      </c>
      <c r="U204" t="s">
        <v>191</v>
      </c>
      <c r="W204" t="s">
        <v>203</v>
      </c>
      <c r="X204" t="s">
        <v>206</v>
      </c>
      <c r="Y204">
        <v>1</v>
      </c>
      <c r="Z204">
        <v>1</v>
      </c>
      <c r="AA204">
        <v>0</v>
      </c>
      <c r="AB204">
        <v>0</v>
      </c>
      <c r="AC204">
        <v>0</v>
      </c>
      <c r="AD204">
        <v>0</v>
      </c>
      <c r="AE204">
        <v>0</v>
      </c>
      <c r="AF204">
        <v>1</v>
      </c>
      <c r="AG204">
        <v>0</v>
      </c>
      <c r="AH204">
        <v>1</v>
      </c>
      <c r="AI204">
        <v>0</v>
      </c>
      <c r="AJ204" t="s">
        <v>188</v>
      </c>
      <c r="AK204" t="s">
        <v>217</v>
      </c>
      <c r="AL204" t="s">
        <v>647</v>
      </c>
    </row>
    <row r="205" spans="1:38" x14ac:dyDescent="0.35">
      <c r="A205">
        <v>448845</v>
      </c>
      <c r="B205">
        <v>134031</v>
      </c>
      <c r="C205" t="s">
        <v>188</v>
      </c>
      <c r="D205">
        <v>91719</v>
      </c>
      <c r="E205" t="s">
        <v>566</v>
      </c>
      <c r="F205">
        <v>3152612</v>
      </c>
      <c r="G205">
        <v>0.04</v>
      </c>
      <c r="H205" t="s">
        <v>190</v>
      </c>
      <c r="I205" s="67">
        <v>45301</v>
      </c>
      <c r="J205" t="s">
        <v>202</v>
      </c>
      <c r="K205" t="s">
        <v>213</v>
      </c>
      <c r="L205" t="s">
        <v>193</v>
      </c>
      <c r="M205" t="s">
        <v>195</v>
      </c>
      <c r="N205" t="s">
        <v>195</v>
      </c>
      <c r="O205" t="s">
        <v>224</v>
      </c>
      <c r="P205" t="s">
        <v>567</v>
      </c>
      <c r="R205" t="s">
        <v>513</v>
      </c>
      <c r="S205" t="s">
        <v>568</v>
      </c>
      <c r="T205" t="s">
        <v>201</v>
      </c>
      <c r="U205" t="s">
        <v>191</v>
      </c>
      <c r="V205" s="67">
        <v>45491</v>
      </c>
      <c r="W205" t="s">
        <v>203</v>
      </c>
      <c r="X205" t="s">
        <v>206</v>
      </c>
      <c r="Y205">
        <v>1</v>
      </c>
      <c r="Z205">
        <v>1</v>
      </c>
      <c r="AA205">
        <v>1</v>
      </c>
      <c r="AB205">
        <v>0</v>
      </c>
      <c r="AC205">
        <v>0</v>
      </c>
      <c r="AD205">
        <v>0</v>
      </c>
      <c r="AE205">
        <v>0</v>
      </c>
      <c r="AF205">
        <v>1</v>
      </c>
      <c r="AG205">
        <v>0</v>
      </c>
      <c r="AH205">
        <v>1</v>
      </c>
      <c r="AI205">
        <v>1</v>
      </c>
      <c r="AJ205" t="s">
        <v>513</v>
      </c>
      <c r="AK205" t="s">
        <v>205</v>
      </c>
      <c r="AL205" t="s">
        <v>647</v>
      </c>
    </row>
    <row r="206" spans="1:38" x14ac:dyDescent="0.35">
      <c r="A206">
        <v>456405</v>
      </c>
      <c r="B206">
        <v>137434</v>
      </c>
      <c r="C206" t="s">
        <v>188</v>
      </c>
      <c r="D206">
        <v>91722</v>
      </c>
      <c r="E206" t="s">
        <v>1043</v>
      </c>
      <c r="F206">
        <v>3152613</v>
      </c>
      <c r="G206">
        <v>0.12</v>
      </c>
      <c r="H206" t="s">
        <v>190</v>
      </c>
      <c r="I206" s="67">
        <v>45260</v>
      </c>
      <c r="J206" t="s">
        <v>202</v>
      </c>
      <c r="K206" t="s">
        <v>213</v>
      </c>
      <c r="L206" t="s">
        <v>193</v>
      </c>
      <c r="M206" t="s">
        <v>195</v>
      </c>
      <c r="N206" t="s">
        <v>195</v>
      </c>
      <c r="O206" t="s">
        <v>196</v>
      </c>
      <c r="P206" t="s">
        <v>1044</v>
      </c>
      <c r="R206" t="s">
        <v>868</v>
      </c>
      <c r="S206" t="s">
        <v>1045</v>
      </c>
      <c r="T206" t="s">
        <v>201</v>
      </c>
      <c r="U206" t="s">
        <v>202</v>
      </c>
      <c r="W206" t="s">
        <v>203</v>
      </c>
      <c r="X206" t="s">
        <v>206</v>
      </c>
      <c r="Y206">
        <v>0</v>
      </c>
      <c r="Z206">
        <v>0</v>
      </c>
      <c r="AA206">
        <v>0</v>
      </c>
      <c r="AB206">
        <v>0</v>
      </c>
      <c r="AC206">
        <v>1</v>
      </c>
      <c r="AD206">
        <v>1</v>
      </c>
      <c r="AE206">
        <v>0</v>
      </c>
      <c r="AF206">
        <v>0</v>
      </c>
      <c r="AG206">
        <v>1</v>
      </c>
      <c r="AH206">
        <v>-1</v>
      </c>
      <c r="AI206">
        <v>0</v>
      </c>
      <c r="AJ206" t="s">
        <v>1046</v>
      </c>
      <c r="AK206" t="s">
        <v>322</v>
      </c>
      <c r="AL206" t="s">
        <v>647</v>
      </c>
    </row>
    <row r="207" spans="1:38" x14ac:dyDescent="0.35">
      <c r="A207">
        <v>456405</v>
      </c>
      <c r="B207">
        <v>137434</v>
      </c>
      <c r="C207" t="s">
        <v>188</v>
      </c>
      <c r="D207">
        <v>91722</v>
      </c>
      <c r="E207" t="s">
        <v>1043</v>
      </c>
      <c r="F207">
        <v>3152613</v>
      </c>
      <c r="G207">
        <v>0.12</v>
      </c>
      <c r="H207" t="s">
        <v>190</v>
      </c>
      <c r="I207" s="67">
        <v>45260</v>
      </c>
      <c r="J207" t="s">
        <v>202</v>
      </c>
      <c r="K207" t="s">
        <v>213</v>
      </c>
      <c r="L207" t="s">
        <v>193</v>
      </c>
      <c r="M207" t="s">
        <v>195</v>
      </c>
      <c r="N207" t="s">
        <v>195</v>
      </c>
      <c r="O207" t="s">
        <v>196</v>
      </c>
      <c r="P207" t="s">
        <v>1044</v>
      </c>
      <c r="R207" t="s">
        <v>868</v>
      </c>
      <c r="S207" t="s">
        <v>1045</v>
      </c>
      <c r="T207" t="s">
        <v>201</v>
      </c>
      <c r="U207" t="s">
        <v>202</v>
      </c>
      <c r="W207" t="s">
        <v>203</v>
      </c>
      <c r="X207" t="s">
        <v>211</v>
      </c>
      <c r="Y207">
        <v>1</v>
      </c>
      <c r="Z207">
        <v>1</v>
      </c>
      <c r="AA207">
        <v>0</v>
      </c>
      <c r="AB207">
        <v>0</v>
      </c>
      <c r="AC207">
        <v>0</v>
      </c>
      <c r="AD207">
        <v>0</v>
      </c>
      <c r="AE207">
        <v>0</v>
      </c>
      <c r="AF207">
        <v>1</v>
      </c>
      <c r="AG207">
        <v>0</v>
      </c>
      <c r="AH207">
        <v>1</v>
      </c>
      <c r="AI207">
        <v>0</v>
      </c>
      <c r="AJ207" t="s">
        <v>1046</v>
      </c>
      <c r="AK207" t="s">
        <v>322</v>
      </c>
      <c r="AL207" t="s">
        <v>647</v>
      </c>
    </row>
    <row r="208" spans="1:38" x14ac:dyDescent="0.35">
      <c r="A208">
        <v>446778</v>
      </c>
      <c r="B208">
        <v>124517</v>
      </c>
      <c r="C208" t="s">
        <v>188</v>
      </c>
      <c r="D208">
        <v>91723</v>
      </c>
      <c r="E208" t="s">
        <v>1047</v>
      </c>
      <c r="F208">
        <v>3152614</v>
      </c>
      <c r="G208">
        <v>0.34</v>
      </c>
      <c r="H208" t="s">
        <v>190</v>
      </c>
      <c r="I208" s="67">
        <v>45301</v>
      </c>
      <c r="J208" t="s">
        <v>202</v>
      </c>
      <c r="K208" t="s">
        <v>213</v>
      </c>
      <c r="L208" t="s">
        <v>193</v>
      </c>
      <c r="M208" t="s">
        <v>195</v>
      </c>
      <c r="N208" t="s">
        <v>195</v>
      </c>
      <c r="O208" t="s">
        <v>196</v>
      </c>
      <c r="P208" t="s">
        <v>1048</v>
      </c>
      <c r="R208" t="s">
        <v>295</v>
      </c>
      <c r="S208" t="s">
        <v>1049</v>
      </c>
      <c r="T208" t="s">
        <v>201</v>
      </c>
      <c r="U208" t="s">
        <v>202</v>
      </c>
      <c r="W208" t="s">
        <v>203</v>
      </c>
      <c r="X208" t="s">
        <v>229</v>
      </c>
      <c r="Y208">
        <v>1</v>
      </c>
      <c r="Z208">
        <v>1</v>
      </c>
      <c r="AA208">
        <v>0</v>
      </c>
      <c r="AB208">
        <v>0</v>
      </c>
      <c r="AC208">
        <v>1</v>
      </c>
      <c r="AD208">
        <v>1</v>
      </c>
      <c r="AE208">
        <v>0</v>
      </c>
      <c r="AF208">
        <v>1</v>
      </c>
      <c r="AG208">
        <v>1</v>
      </c>
      <c r="AH208">
        <v>0</v>
      </c>
      <c r="AI208">
        <v>0</v>
      </c>
      <c r="AJ208" t="s">
        <v>771</v>
      </c>
      <c r="AK208" t="s">
        <v>360</v>
      </c>
      <c r="AL208" t="s">
        <v>647</v>
      </c>
    </row>
    <row r="209" spans="1:38" x14ac:dyDescent="0.35">
      <c r="A209">
        <v>446778</v>
      </c>
      <c r="B209">
        <v>124517</v>
      </c>
      <c r="C209" t="s">
        <v>188</v>
      </c>
      <c r="D209">
        <v>91723</v>
      </c>
      <c r="E209" t="s">
        <v>1047</v>
      </c>
      <c r="F209">
        <v>3152614</v>
      </c>
      <c r="G209">
        <v>0.34</v>
      </c>
      <c r="H209" t="s">
        <v>190</v>
      </c>
      <c r="I209" s="67">
        <v>45301</v>
      </c>
      <c r="J209" t="s">
        <v>202</v>
      </c>
      <c r="K209" t="s">
        <v>213</v>
      </c>
      <c r="L209" t="s">
        <v>193</v>
      </c>
      <c r="M209" t="s">
        <v>195</v>
      </c>
      <c r="N209" t="s">
        <v>195</v>
      </c>
      <c r="O209" t="s">
        <v>224</v>
      </c>
      <c r="P209" t="s">
        <v>1048</v>
      </c>
      <c r="R209" t="s">
        <v>295</v>
      </c>
      <c r="S209" t="s">
        <v>1049</v>
      </c>
      <c r="T209" t="s">
        <v>201</v>
      </c>
      <c r="U209" t="s">
        <v>191</v>
      </c>
      <c r="W209" t="s">
        <v>203</v>
      </c>
      <c r="X209" t="s">
        <v>229</v>
      </c>
      <c r="Y209">
        <v>2</v>
      </c>
      <c r="Z209">
        <v>2</v>
      </c>
      <c r="AA209">
        <v>0</v>
      </c>
      <c r="AB209">
        <v>0</v>
      </c>
      <c r="AC209">
        <v>0</v>
      </c>
      <c r="AD209">
        <v>0</v>
      </c>
      <c r="AE209">
        <v>0</v>
      </c>
      <c r="AF209">
        <v>2</v>
      </c>
      <c r="AG209">
        <v>0</v>
      </c>
      <c r="AH209">
        <v>2</v>
      </c>
      <c r="AI209">
        <v>0</v>
      </c>
      <c r="AJ209" t="s">
        <v>771</v>
      </c>
      <c r="AK209" t="s">
        <v>360</v>
      </c>
      <c r="AL209" t="s">
        <v>647</v>
      </c>
    </row>
    <row r="210" spans="1:38" x14ac:dyDescent="0.35">
      <c r="A210">
        <v>460320</v>
      </c>
      <c r="B210">
        <v>111489</v>
      </c>
      <c r="C210" t="s">
        <v>188</v>
      </c>
      <c r="D210">
        <v>91724</v>
      </c>
      <c r="E210" t="s">
        <v>570</v>
      </c>
      <c r="F210">
        <v>3151812</v>
      </c>
      <c r="G210">
        <v>0.35</v>
      </c>
      <c r="H210" t="s">
        <v>190</v>
      </c>
      <c r="I210" s="67">
        <v>45310</v>
      </c>
      <c r="J210" t="s">
        <v>202</v>
      </c>
      <c r="K210" t="s">
        <v>213</v>
      </c>
      <c r="L210" t="s">
        <v>193</v>
      </c>
      <c r="M210" t="s">
        <v>195</v>
      </c>
      <c r="N210" t="s">
        <v>195</v>
      </c>
      <c r="O210" t="s">
        <v>196</v>
      </c>
      <c r="P210" t="s">
        <v>571</v>
      </c>
      <c r="R210" t="s">
        <v>384</v>
      </c>
      <c r="S210" t="s">
        <v>572</v>
      </c>
      <c r="T210" t="s">
        <v>201</v>
      </c>
      <c r="U210" t="s">
        <v>202</v>
      </c>
      <c r="V210" s="67">
        <v>45686</v>
      </c>
      <c r="W210" t="s">
        <v>203</v>
      </c>
      <c r="X210" t="s">
        <v>554</v>
      </c>
      <c r="Y210">
        <v>0</v>
      </c>
      <c r="Z210">
        <v>0</v>
      </c>
      <c r="AA210">
        <v>0</v>
      </c>
      <c r="AB210">
        <v>0</v>
      </c>
      <c r="AC210">
        <v>1</v>
      </c>
      <c r="AD210">
        <v>1</v>
      </c>
      <c r="AE210">
        <v>1</v>
      </c>
      <c r="AF210">
        <v>0</v>
      </c>
      <c r="AG210">
        <v>0</v>
      </c>
      <c r="AH210">
        <v>0</v>
      </c>
      <c r="AI210">
        <v>0</v>
      </c>
      <c r="AJ210" t="s">
        <v>384</v>
      </c>
      <c r="AK210" t="s">
        <v>322</v>
      </c>
      <c r="AL210" t="s">
        <v>647</v>
      </c>
    </row>
    <row r="211" spans="1:38" x14ac:dyDescent="0.35">
      <c r="A211">
        <v>460320</v>
      </c>
      <c r="B211">
        <v>111489</v>
      </c>
      <c r="C211" t="s">
        <v>188</v>
      </c>
      <c r="D211">
        <v>91724</v>
      </c>
      <c r="E211" t="s">
        <v>570</v>
      </c>
      <c r="F211">
        <v>3151812</v>
      </c>
      <c r="G211">
        <v>0.35</v>
      </c>
      <c r="H211" t="s">
        <v>190</v>
      </c>
      <c r="I211" s="67">
        <v>45310</v>
      </c>
      <c r="J211" t="s">
        <v>202</v>
      </c>
      <c r="K211" t="s">
        <v>213</v>
      </c>
      <c r="L211" t="s">
        <v>193</v>
      </c>
      <c r="M211" t="s">
        <v>195</v>
      </c>
      <c r="N211" t="s">
        <v>195</v>
      </c>
      <c r="O211" t="s">
        <v>196</v>
      </c>
      <c r="P211" t="s">
        <v>571</v>
      </c>
      <c r="R211" t="s">
        <v>384</v>
      </c>
      <c r="S211" t="s">
        <v>572</v>
      </c>
      <c r="T211" t="s">
        <v>201</v>
      </c>
      <c r="U211" t="s">
        <v>202</v>
      </c>
      <c r="V211" s="67">
        <v>45686</v>
      </c>
      <c r="W211" t="s">
        <v>203</v>
      </c>
      <c r="X211" t="s">
        <v>229</v>
      </c>
      <c r="Y211">
        <v>1</v>
      </c>
      <c r="Z211">
        <v>1</v>
      </c>
      <c r="AA211">
        <v>1</v>
      </c>
      <c r="AB211">
        <v>0</v>
      </c>
      <c r="AC211">
        <v>0</v>
      </c>
      <c r="AD211">
        <v>0</v>
      </c>
      <c r="AE211">
        <v>0</v>
      </c>
      <c r="AF211">
        <v>1</v>
      </c>
      <c r="AG211">
        <v>0</v>
      </c>
      <c r="AH211">
        <v>1</v>
      </c>
      <c r="AI211">
        <v>1</v>
      </c>
      <c r="AJ211" t="s">
        <v>384</v>
      </c>
      <c r="AK211" t="s">
        <v>322</v>
      </c>
      <c r="AL211" t="s">
        <v>647</v>
      </c>
    </row>
    <row r="212" spans="1:38" x14ac:dyDescent="0.35">
      <c r="A212">
        <v>458209</v>
      </c>
      <c r="B212">
        <v>132278</v>
      </c>
      <c r="C212" t="s">
        <v>188</v>
      </c>
      <c r="D212">
        <v>91725</v>
      </c>
      <c r="E212" t="s">
        <v>1050</v>
      </c>
      <c r="F212">
        <v>3151813</v>
      </c>
      <c r="G212">
        <v>0.09</v>
      </c>
      <c r="H212" t="s">
        <v>190</v>
      </c>
      <c r="I212" s="67">
        <v>45301</v>
      </c>
      <c r="J212" t="s">
        <v>202</v>
      </c>
      <c r="K212" t="s">
        <v>213</v>
      </c>
      <c r="L212" t="s">
        <v>193</v>
      </c>
      <c r="M212" t="s">
        <v>195</v>
      </c>
      <c r="N212" t="s">
        <v>195</v>
      </c>
      <c r="O212" t="s">
        <v>196</v>
      </c>
      <c r="P212" t="s">
        <v>1051</v>
      </c>
      <c r="R212" t="s">
        <v>300</v>
      </c>
      <c r="S212" t="s">
        <v>1052</v>
      </c>
      <c r="T212" t="s">
        <v>201</v>
      </c>
      <c r="U212" t="s">
        <v>202</v>
      </c>
      <c r="W212" t="s">
        <v>203</v>
      </c>
      <c r="X212" t="s">
        <v>554</v>
      </c>
      <c r="Y212">
        <v>0</v>
      </c>
      <c r="Z212">
        <v>0</v>
      </c>
      <c r="AA212">
        <v>0</v>
      </c>
      <c r="AB212">
        <v>0</v>
      </c>
      <c r="AC212">
        <v>1</v>
      </c>
      <c r="AD212">
        <v>1</v>
      </c>
      <c r="AE212">
        <v>0</v>
      </c>
      <c r="AF212">
        <v>0</v>
      </c>
      <c r="AG212">
        <v>1</v>
      </c>
      <c r="AH212">
        <v>-1</v>
      </c>
      <c r="AI212">
        <v>0</v>
      </c>
      <c r="AJ212" t="s">
        <v>601</v>
      </c>
      <c r="AK212" t="s">
        <v>205</v>
      </c>
      <c r="AL212" t="s">
        <v>647</v>
      </c>
    </row>
    <row r="213" spans="1:38" x14ac:dyDescent="0.35">
      <c r="A213">
        <v>458209</v>
      </c>
      <c r="B213">
        <v>132278</v>
      </c>
      <c r="C213" t="s">
        <v>188</v>
      </c>
      <c r="D213">
        <v>91725</v>
      </c>
      <c r="E213" t="s">
        <v>1050</v>
      </c>
      <c r="F213">
        <v>3151813</v>
      </c>
      <c r="G213">
        <v>0.09</v>
      </c>
      <c r="H213" t="s">
        <v>190</v>
      </c>
      <c r="I213" s="67">
        <v>45301</v>
      </c>
      <c r="J213" t="s">
        <v>202</v>
      </c>
      <c r="K213" t="s">
        <v>213</v>
      </c>
      <c r="L213" t="s">
        <v>193</v>
      </c>
      <c r="M213" t="s">
        <v>195</v>
      </c>
      <c r="N213" t="s">
        <v>195</v>
      </c>
      <c r="O213" t="s">
        <v>196</v>
      </c>
      <c r="P213" t="s">
        <v>1051</v>
      </c>
      <c r="R213" t="s">
        <v>300</v>
      </c>
      <c r="S213" t="s">
        <v>1052</v>
      </c>
      <c r="T213" t="s">
        <v>201</v>
      </c>
      <c r="U213" t="s">
        <v>202</v>
      </c>
      <c r="W213" t="s">
        <v>203</v>
      </c>
      <c r="X213" t="s">
        <v>206</v>
      </c>
      <c r="Y213">
        <v>1</v>
      </c>
      <c r="Z213">
        <v>1</v>
      </c>
      <c r="AA213">
        <v>0</v>
      </c>
      <c r="AB213">
        <v>0</v>
      </c>
      <c r="AC213">
        <v>0</v>
      </c>
      <c r="AD213">
        <v>0</v>
      </c>
      <c r="AE213">
        <v>0</v>
      </c>
      <c r="AF213">
        <v>1</v>
      </c>
      <c r="AG213">
        <v>0</v>
      </c>
      <c r="AH213">
        <v>1</v>
      </c>
      <c r="AI213">
        <v>0</v>
      </c>
      <c r="AJ213" t="s">
        <v>601</v>
      </c>
      <c r="AK213" t="s">
        <v>205</v>
      </c>
      <c r="AL213" t="s">
        <v>647</v>
      </c>
    </row>
    <row r="214" spans="1:38" x14ac:dyDescent="0.35">
      <c r="A214">
        <v>452646</v>
      </c>
      <c r="B214">
        <v>117965</v>
      </c>
      <c r="C214" t="s">
        <v>188</v>
      </c>
      <c r="D214">
        <v>91873</v>
      </c>
      <c r="E214" t="s">
        <v>1053</v>
      </c>
      <c r="F214">
        <v>3155032</v>
      </c>
      <c r="G214">
        <v>0.21</v>
      </c>
      <c r="H214" t="s">
        <v>190</v>
      </c>
      <c r="I214" s="67">
        <v>45293</v>
      </c>
      <c r="J214" t="s">
        <v>202</v>
      </c>
      <c r="K214" t="s">
        <v>213</v>
      </c>
      <c r="L214" t="s">
        <v>193</v>
      </c>
      <c r="M214" t="s">
        <v>195</v>
      </c>
      <c r="N214" t="s">
        <v>195</v>
      </c>
      <c r="O214" t="s">
        <v>224</v>
      </c>
      <c r="P214" t="s">
        <v>1054</v>
      </c>
      <c r="R214" t="s">
        <v>319</v>
      </c>
      <c r="S214" t="s">
        <v>1055</v>
      </c>
      <c r="T214" t="s">
        <v>201</v>
      </c>
      <c r="U214" t="s">
        <v>202</v>
      </c>
      <c r="W214" t="s">
        <v>203</v>
      </c>
      <c r="X214" t="s">
        <v>211</v>
      </c>
      <c r="Y214">
        <v>1</v>
      </c>
      <c r="Z214">
        <v>1</v>
      </c>
      <c r="AA214">
        <v>0</v>
      </c>
      <c r="AB214">
        <v>0</v>
      </c>
      <c r="AC214">
        <v>0</v>
      </c>
      <c r="AD214">
        <v>0</v>
      </c>
      <c r="AE214">
        <v>0</v>
      </c>
      <c r="AF214">
        <v>1</v>
      </c>
      <c r="AG214">
        <v>0</v>
      </c>
      <c r="AH214">
        <v>1</v>
      </c>
      <c r="AI214">
        <v>0</v>
      </c>
      <c r="AJ214" t="s">
        <v>318</v>
      </c>
      <c r="AK214" t="s">
        <v>322</v>
      </c>
      <c r="AL214" t="s">
        <v>647</v>
      </c>
    </row>
    <row r="215" spans="1:38" x14ac:dyDescent="0.35">
      <c r="A215">
        <v>448170</v>
      </c>
      <c r="B215">
        <v>130488</v>
      </c>
      <c r="C215" t="s">
        <v>188</v>
      </c>
      <c r="D215">
        <v>91892</v>
      </c>
      <c r="E215" t="s">
        <v>1056</v>
      </c>
      <c r="F215">
        <v>3155836</v>
      </c>
      <c r="G215">
        <v>0.06</v>
      </c>
      <c r="H215" t="s">
        <v>190</v>
      </c>
      <c r="I215" s="67">
        <v>45294</v>
      </c>
      <c r="J215" t="s">
        <v>202</v>
      </c>
      <c r="K215" t="s">
        <v>213</v>
      </c>
      <c r="L215" t="s">
        <v>193</v>
      </c>
      <c r="M215" t="s">
        <v>195</v>
      </c>
      <c r="N215" t="s">
        <v>195</v>
      </c>
      <c r="O215" t="s">
        <v>196</v>
      </c>
      <c r="P215" t="s">
        <v>1057</v>
      </c>
      <c r="R215" t="s">
        <v>188</v>
      </c>
      <c r="S215" t="s">
        <v>818</v>
      </c>
      <c r="T215" t="s">
        <v>201</v>
      </c>
      <c r="U215" t="s">
        <v>202</v>
      </c>
      <c r="W215" t="s">
        <v>203</v>
      </c>
      <c r="X215" t="s">
        <v>229</v>
      </c>
      <c r="Y215">
        <v>1</v>
      </c>
      <c r="Z215">
        <v>1</v>
      </c>
      <c r="AA215">
        <v>0</v>
      </c>
      <c r="AB215">
        <v>0</v>
      </c>
      <c r="AC215">
        <v>0</v>
      </c>
      <c r="AD215">
        <v>0</v>
      </c>
      <c r="AE215">
        <v>0</v>
      </c>
      <c r="AF215">
        <v>1</v>
      </c>
      <c r="AG215">
        <v>0</v>
      </c>
      <c r="AH215">
        <v>1</v>
      </c>
      <c r="AI215">
        <v>0</v>
      </c>
      <c r="AJ215" t="s">
        <v>188</v>
      </c>
      <c r="AK215" t="s">
        <v>217</v>
      </c>
      <c r="AL215" t="s">
        <v>647</v>
      </c>
    </row>
    <row r="216" spans="1:38" x14ac:dyDescent="0.35">
      <c r="A216">
        <v>448170</v>
      </c>
      <c r="B216">
        <v>130488</v>
      </c>
      <c r="C216" t="s">
        <v>188</v>
      </c>
      <c r="D216">
        <v>91892</v>
      </c>
      <c r="E216" t="s">
        <v>1056</v>
      </c>
      <c r="F216">
        <v>3155836</v>
      </c>
      <c r="G216">
        <v>0.06</v>
      </c>
      <c r="H216" t="s">
        <v>190</v>
      </c>
      <c r="I216" s="67">
        <v>45294</v>
      </c>
      <c r="J216" t="s">
        <v>202</v>
      </c>
      <c r="K216" t="s">
        <v>213</v>
      </c>
      <c r="L216" t="s">
        <v>193</v>
      </c>
      <c r="M216" t="s">
        <v>195</v>
      </c>
      <c r="N216" t="s">
        <v>195</v>
      </c>
      <c r="O216" t="s">
        <v>196</v>
      </c>
      <c r="P216" t="s">
        <v>1057</v>
      </c>
      <c r="R216" t="s">
        <v>188</v>
      </c>
      <c r="S216" t="s">
        <v>818</v>
      </c>
      <c r="T216" t="s">
        <v>201</v>
      </c>
      <c r="U216" t="s">
        <v>202</v>
      </c>
      <c r="W216" t="s">
        <v>203</v>
      </c>
      <c r="X216" t="s">
        <v>554</v>
      </c>
      <c r="Y216">
        <v>0</v>
      </c>
      <c r="Z216">
        <v>0</v>
      </c>
      <c r="AA216">
        <v>0</v>
      </c>
      <c r="AB216">
        <v>0</v>
      </c>
      <c r="AC216">
        <v>1</v>
      </c>
      <c r="AD216">
        <v>1</v>
      </c>
      <c r="AE216">
        <v>0</v>
      </c>
      <c r="AF216">
        <v>0</v>
      </c>
      <c r="AG216">
        <v>1</v>
      </c>
      <c r="AH216">
        <v>-1</v>
      </c>
      <c r="AI216">
        <v>0</v>
      </c>
      <c r="AJ216" t="s">
        <v>188</v>
      </c>
      <c r="AK216" t="s">
        <v>217</v>
      </c>
      <c r="AL216" t="s">
        <v>647</v>
      </c>
    </row>
    <row r="217" spans="1:38" x14ac:dyDescent="0.35">
      <c r="A217">
        <v>442708</v>
      </c>
      <c r="B217">
        <v>125592</v>
      </c>
      <c r="C217" t="s">
        <v>188</v>
      </c>
      <c r="D217">
        <v>92053</v>
      </c>
      <c r="E217" t="s">
        <v>1058</v>
      </c>
      <c r="F217">
        <v>3159838</v>
      </c>
      <c r="G217">
        <v>0.19</v>
      </c>
      <c r="H217" t="s">
        <v>190</v>
      </c>
      <c r="I217" s="67">
        <v>45345</v>
      </c>
      <c r="J217" t="s">
        <v>202</v>
      </c>
      <c r="K217" t="s">
        <v>213</v>
      </c>
      <c r="L217" t="s">
        <v>193</v>
      </c>
      <c r="M217" t="s">
        <v>195</v>
      </c>
      <c r="N217" t="s">
        <v>195</v>
      </c>
      <c r="O217" t="s">
        <v>298</v>
      </c>
      <c r="P217" t="s">
        <v>1059</v>
      </c>
      <c r="R217" t="s">
        <v>920</v>
      </c>
      <c r="S217" t="s">
        <v>1060</v>
      </c>
      <c r="T217" t="s">
        <v>201</v>
      </c>
      <c r="U217" t="s">
        <v>202</v>
      </c>
      <c r="W217" t="s">
        <v>203</v>
      </c>
      <c r="X217" t="s">
        <v>229</v>
      </c>
      <c r="Y217">
        <v>1</v>
      </c>
      <c r="Z217">
        <v>1</v>
      </c>
      <c r="AA217">
        <v>0</v>
      </c>
      <c r="AB217">
        <v>0</v>
      </c>
      <c r="AC217">
        <v>0</v>
      </c>
      <c r="AD217">
        <v>0</v>
      </c>
      <c r="AE217">
        <v>0</v>
      </c>
      <c r="AF217">
        <v>1</v>
      </c>
      <c r="AG217">
        <v>0</v>
      </c>
      <c r="AH217">
        <v>1</v>
      </c>
      <c r="AI217">
        <v>0</v>
      </c>
      <c r="AJ217" t="s">
        <v>658</v>
      </c>
      <c r="AK217" t="s">
        <v>241</v>
      </c>
      <c r="AL217" t="s">
        <v>647</v>
      </c>
    </row>
    <row r="218" spans="1:38" x14ac:dyDescent="0.35">
      <c r="A218">
        <v>451765</v>
      </c>
      <c r="B218">
        <v>142609</v>
      </c>
      <c r="C218" t="s">
        <v>188</v>
      </c>
      <c r="D218">
        <v>92054</v>
      </c>
      <c r="E218" t="s">
        <v>1061</v>
      </c>
      <c r="F218">
        <v>3159840</v>
      </c>
      <c r="G218">
        <v>0.09</v>
      </c>
      <c r="H218" t="s">
        <v>190</v>
      </c>
      <c r="I218" s="67">
        <v>45324</v>
      </c>
      <c r="J218" t="s">
        <v>202</v>
      </c>
      <c r="K218" t="s">
        <v>213</v>
      </c>
      <c r="L218" t="s">
        <v>193</v>
      </c>
      <c r="M218" t="s">
        <v>195</v>
      </c>
      <c r="N218" t="s">
        <v>195</v>
      </c>
      <c r="O218" t="s">
        <v>224</v>
      </c>
      <c r="P218" t="s">
        <v>1062</v>
      </c>
      <c r="R218" t="s">
        <v>188</v>
      </c>
      <c r="S218" t="s">
        <v>1063</v>
      </c>
      <c r="T218" t="s">
        <v>201</v>
      </c>
      <c r="U218" t="s">
        <v>191</v>
      </c>
      <c r="W218" t="s">
        <v>203</v>
      </c>
      <c r="X218" t="s">
        <v>211</v>
      </c>
      <c r="Y218">
        <v>1</v>
      </c>
      <c r="Z218">
        <v>1</v>
      </c>
      <c r="AA218">
        <v>0</v>
      </c>
      <c r="AB218">
        <v>0</v>
      </c>
      <c r="AC218">
        <v>0</v>
      </c>
      <c r="AD218">
        <v>0</v>
      </c>
      <c r="AE218">
        <v>0</v>
      </c>
      <c r="AF218">
        <v>1</v>
      </c>
      <c r="AG218">
        <v>0</v>
      </c>
      <c r="AH218">
        <v>1</v>
      </c>
      <c r="AI218">
        <v>0</v>
      </c>
      <c r="AJ218" t="s">
        <v>658</v>
      </c>
      <c r="AK218" t="s">
        <v>241</v>
      </c>
      <c r="AL218" t="s">
        <v>647</v>
      </c>
    </row>
    <row r="219" spans="1:38" x14ac:dyDescent="0.35">
      <c r="A219">
        <v>446480</v>
      </c>
      <c r="B219">
        <v>128304</v>
      </c>
      <c r="C219" t="s">
        <v>188</v>
      </c>
      <c r="D219">
        <v>92055</v>
      </c>
      <c r="E219" t="s">
        <v>1064</v>
      </c>
      <c r="F219">
        <v>3159439</v>
      </c>
      <c r="G219">
        <v>0.04</v>
      </c>
      <c r="H219" t="s">
        <v>190</v>
      </c>
      <c r="I219" s="67">
        <v>45348</v>
      </c>
      <c r="J219" t="s">
        <v>202</v>
      </c>
      <c r="K219" t="s">
        <v>213</v>
      </c>
      <c r="L219" t="s">
        <v>193</v>
      </c>
      <c r="M219" t="s">
        <v>195</v>
      </c>
      <c r="N219" t="s">
        <v>195</v>
      </c>
      <c r="O219" t="s">
        <v>224</v>
      </c>
      <c r="P219" t="s">
        <v>1065</v>
      </c>
      <c r="R219" t="s">
        <v>188</v>
      </c>
      <c r="S219" t="s">
        <v>1066</v>
      </c>
      <c r="T219" t="s">
        <v>201</v>
      </c>
      <c r="U219" t="s">
        <v>191</v>
      </c>
      <c r="W219" t="s">
        <v>203</v>
      </c>
      <c r="X219" t="s">
        <v>204</v>
      </c>
      <c r="Y219">
        <v>2</v>
      </c>
      <c r="Z219">
        <v>2</v>
      </c>
      <c r="AA219">
        <v>0</v>
      </c>
      <c r="AB219">
        <v>0</v>
      </c>
      <c r="AC219">
        <v>0</v>
      </c>
      <c r="AD219">
        <v>0</v>
      </c>
      <c r="AE219">
        <v>0</v>
      </c>
      <c r="AF219">
        <v>2</v>
      </c>
      <c r="AG219">
        <v>0</v>
      </c>
      <c r="AH219">
        <v>2</v>
      </c>
      <c r="AI219">
        <v>0</v>
      </c>
      <c r="AJ219" t="s">
        <v>658</v>
      </c>
      <c r="AK219" t="s">
        <v>241</v>
      </c>
      <c r="AL219" t="s">
        <v>647</v>
      </c>
    </row>
    <row r="220" spans="1:38" x14ac:dyDescent="0.35">
      <c r="A220">
        <v>448245</v>
      </c>
      <c r="B220">
        <v>129785</v>
      </c>
      <c r="C220" t="s">
        <v>188</v>
      </c>
      <c r="D220">
        <v>92057</v>
      </c>
      <c r="E220" t="s">
        <v>1067</v>
      </c>
      <c r="F220">
        <v>3159440</v>
      </c>
      <c r="G220">
        <v>0.02</v>
      </c>
      <c r="H220" t="s">
        <v>190</v>
      </c>
      <c r="I220" s="67">
        <v>45329</v>
      </c>
      <c r="J220" t="s">
        <v>202</v>
      </c>
      <c r="K220" t="s">
        <v>213</v>
      </c>
      <c r="L220" t="s">
        <v>193</v>
      </c>
      <c r="M220" t="s">
        <v>1068</v>
      </c>
      <c r="N220" t="s">
        <v>195</v>
      </c>
      <c r="O220" t="s">
        <v>210</v>
      </c>
      <c r="P220" t="s">
        <v>1069</v>
      </c>
      <c r="R220" t="s">
        <v>188</v>
      </c>
      <c r="S220" t="s">
        <v>1070</v>
      </c>
      <c r="T220" t="s">
        <v>201</v>
      </c>
      <c r="U220" t="s">
        <v>202</v>
      </c>
      <c r="W220" t="s">
        <v>207</v>
      </c>
      <c r="X220" t="s">
        <v>231</v>
      </c>
      <c r="Y220">
        <v>6</v>
      </c>
      <c r="Z220">
        <v>6</v>
      </c>
      <c r="AA220">
        <v>0</v>
      </c>
      <c r="AB220">
        <v>0</v>
      </c>
      <c r="AC220">
        <v>0</v>
      </c>
      <c r="AD220">
        <v>0</v>
      </c>
      <c r="AE220">
        <v>0</v>
      </c>
      <c r="AF220">
        <v>6</v>
      </c>
      <c r="AG220">
        <v>0</v>
      </c>
      <c r="AH220">
        <v>6</v>
      </c>
      <c r="AI220">
        <v>0</v>
      </c>
      <c r="AJ220" t="s">
        <v>658</v>
      </c>
      <c r="AK220" t="s">
        <v>241</v>
      </c>
      <c r="AL220" t="s">
        <v>647</v>
      </c>
    </row>
    <row r="221" spans="1:38" x14ac:dyDescent="0.35">
      <c r="A221">
        <v>448756</v>
      </c>
      <c r="B221">
        <v>133711</v>
      </c>
      <c r="C221" t="s">
        <v>188</v>
      </c>
      <c r="D221">
        <v>92060</v>
      </c>
      <c r="E221" t="s">
        <v>573</v>
      </c>
      <c r="F221">
        <v>3160243</v>
      </c>
      <c r="G221">
        <v>0.36</v>
      </c>
      <c r="H221" t="s">
        <v>190</v>
      </c>
      <c r="I221" s="67">
        <v>45365</v>
      </c>
      <c r="J221" t="s">
        <v>202</v>
      </c>
      <c r="K221" t="s">
        <v>213</v>
      </c>
      <c r="L221" t="s">
        <v>193</v>
      </c>
      <c r="M221" t="s">
        <v>434</v>
      </c>
      <c r="N221" t="s">
        <v>195</v>
      </c>
      <c r="O221" t="s">
        <v>224</v>
      </c>
      <c r="P221" t="s">
        <v>574</v>
      </c>
      <c r="R221" t="s">
        <v>513</v>
      </c>
      <c r="S221" t="s">
        <v>575</v>
      </c>
      <c r="T221" t="s">
        <v>201</v>
      </c>
      <c r="U221" t="s">
        <v>191</v>
      </c>
      <c r="V221" s="67">
        <v>45658</v>
      </c>
      <c r="W221" t="s">
        <v>203</v>
      </c>
      <c r="X221" t="s">
        <v>204</v>
      </c>
      <c r="Y221">
        <v>2</v>
      </c>
      <c r="Z221">
        <v>2</v>
      </c>
      <c r="AA221">
        <v>2</v>
      </c>
      <c r="AB221">
        <v>0</v>
      </c>
      <c r="AC221">
        <v>0</v>
      </c>
      <c r="AD221">
        <v>0</v>
      </c>
      <c r="AE221">
        <v>0</v>
      </c>
      <c r="AF221">
        <v>2</v>
      </c>
      <c r="AG221">
        <v>0</v>
      </c>
      <c r="AH221">
        <v>2</v>
      </c>
      <c r="AI221">
        <v>2</v>
      </c>
      <c r="AJ221" t="s">
        <v>658</v>
      </c>
      <c r="AK221" t="s">
        <v>241</v>
      </c>
      <c r="AL221" t="s">
        <v>647</v>
      </c>
    </row>
    <row r="222" spans="1:38" x14ac:dyDescent="0.35">
      <c r="A222">
        <v>455313</v>
      </c>
      <c r="B222">
        <v>142835</v>
      </c>
      <c r="C222" t="s">
        <v>188</v>
      </c>
      <c r="D222">
        <v>92061</v>
      </c>
      <c r="E222" t="s">
        <v>576</v>
      </c>
      <c r="F222">
        <v>3160244</v>
      </c>
      <c r="G222">
        <v>0.06</v>
      </c>
      <c r="H222" t="s">
        <v>190</v>
      </c>
      <c r="I222" s="67">
        <v>45366</v>
      </c>
      <c r="J222" t="s">
        <v>202</v>
      </c>
      <c r="K222" t="s">
        <v>213</v>
      </c>
      <c r="L222" t="s">
        <v>193</v>
      </c>
      <c r="M222" t="s">
        <v>195</v>
      </c>
      <c r="N222" t="s">
        <v>195</v>
      </c>
      <c r="O222" t="s">
        <v>224</v>
      </c>
      <c r="P222" t="s">
        <v>577</v>
      </c>
      <c r="R222" t="s">
        <v>578</v>
      </c>
      <c r="S222" t="s">
        <v>579</v>
      </c>
      <c r="T222" t="s">
        <v>201</v>
      </c>
      <c r="U222" t="s">
        <v>202</v>
      </c>
      <c r="V222" s="67">
        <v>45446</v>
      </c>
      <c r="W222" t="s">
        <v>203</v>
      </c>
      <c r="X222" t="s">
        <v>206</v>
      </c>
      <c r="Y222">
        <v>1</v>
      </c>
      <c r="Z222">
        <v>1</v>
      </c>
      <c r="AA222">
        <v>1</v>
      </c>
      <c r="AB222">
        <v>0</v>
      </c>
      <c r="AC222">
        <v>0</v>
      </c>
      <c r="AD222">
        <v>0</v>
      </c>
      <c r="AE222">
        <v>0</v>
      </c>
      <c r="AF222">
        <v>1</v>
      </c>
      <c r="AG222">
        <v>0</v>
      </c>
      <c r="AH222">
        <v>1</v>
      </c>
      <c r="AI222">
        <v>1</v>
      </c>
      <c r="AJ222" t="s">
        <v>658</v>
      </c>
      <c r="AK222" t="s">
        <v>241</v>
      </c>
      <c r="AL222" t="s">
        <v>647</v>
      </c>
    </row>
    <row r="223" spans="1:38" x14ac:dyDescent="0.35">
      <c r="A223">
        <v>451964</v>
      </c>
      <c r="B223">
        <v>118237</v>
      </c>
      <c r="C223" t="s">
        <v>188</v>
      </c>
      <c r="D223">
        <v>92062</v>
      </c>
      <c r="E223" t="s">
        <v>1071</v>
      </c>
      <c r="F223">
        <v>3160245</v>
      </c>
      <c r="G223">
        <v>0.08</v>
      </c>
      <c r="H223" t="s">
        <v>190</v>
      </c>
      <c r="I223" s="67">
        <v>45359</v>
      </c>
      <c r="J223" t="s">
        <v>202</v>
      </c>
      <c r="K223" t="s">
        <v>213</v>
      </c>
      <c r="L223" t="s">
        <v>193</v>
      </c>
      <c r="M223" t="s">
        <v>699</v>
      </c>
      <c r="N223" t="s">
        <v>195</v>
      </c>
      <c r="O223" t="s">
        <v>224</v>
      </c>
      <c r="P223" t="s">
        <v>1072</v>
      </c>
      <c r="R223" t="s">
        <v>318</v>
      </c>
      <c r="S223" t="s">
        <v>1073</v>
      </c>
      <c r="T223" t="s">
        <v>201</v>
      </c>
      <c r="U223" t="s">
        <v>202</v>
      </c>
      <c r="W223" t="s">
        <v>559</v>
      </c>
      <c r="X223" t="s">
        <v>206</v>
      </c>
      <c r="Y223">
        <v>1</v>
      </c>
      <c r="Z223">
        <v>1</v>
      </c>
      <c r="AA223">
        <v>0</v>
      </c>
      <c r="AB223">
        <v>0</v>
      </c>
      <c r="AC223">
        <v>0</v>
      </c>
      <c r="AD223">
        <v>0</v>
      </c>
      <c r="AE223">
        <v>0</v>
      </c>
      <c r="AF223">
        <v>1</v>
      </c>
      <c r="AG223">
        <v>0</v>
      </c>
      <c r="AH223">
        <v>1</v>
      </c>
      <c r="AI223">
        <v>0</v>
      </c>
      <c r="AJ223" t="s">
        <v>658</v>
      </c>
      <c r="AK223" t="s">
        <v>241</v>
      </c>
      <c r="AL223" t="s">
        <v>647</v>
      </c>
    </row>
    <row r="224" spans="1:38" x14ac:dyDescent="0.35">
      <c r="A224">
        <v>448081</v>
      </c>
      <c r="B224">
        <v>122550</v>
      </c>
      <c r="C224" t="s">
        <v>188</v>
      </c>
      <c r="D224">
        <v>92120</v>
      </c>
      <c r="E224" t="s">
        <v>580</v>
      </c>
      <c r="F224">
        <v>3161462</v>
      </c>
      <c r="G224">
        <v>0.08</v>
      </c>
      <c r="H224" t="s">
        <v>190</v>
      </c>
      <c r="I224" s="67">
        <v>45373</v>
      </c>
      <c r="J224" t="s">
        <v>202</v>
      </c>
      <c r="K224" t="s">
        <v>213</v>
      </c>
      <c r="L224" t="s">
        <v>193</v>
      </c>
      <c r="M224" t="s">
        <v>195</v>
      </c>
      <c r="N224" t="s">
        <v>195</v>
      </c>
      <c r="O224" t="s">
        <v>581</v>
      </c>
      <c r="P224" t="s">
        <v>582</v>
      </c>
      <c r="Q224" t="s">
        <v>389</v>
      </c>
      <c r="R224" t="s">
        <v>188</v>
      </c>
      <c r="S224" t="s">
        <v>583</v>
      </c>
      <c r="T224" t="s">
        <v>201</v>
      </c>
      <c r="U224" t="s">
        <v>202</v>
      </c>
      <c r="V224" s="67">
        <v>45457</v>
      </c>
      <c r="W224" t="s">
        <v>203</v>
      </c>
      <c r="X224" t="s">
        <v>554</v>
      </c>
      <c r="Y224">
        <v>0</v>
      </c>
      <c r="Z224">
        <v>0</v>
      </c>
      <c r="AA224">
        <v>0</v>
      </c>
      <c r="AB224">
        <v>0</v>
      </c>
      <c r="AC224">
        <v>1</v>
      </c>
      <c r="AD224">
        <v>1</v>
      </c>
      <c r="AE224">
        <v>1</v>
      </c>
      <c r="AF224">
        <v>0</v>
      </c>
      <c r="AG224">
        <v>0</v>
      </c>
      <c r="AH224">
        <v>0</v>
      </c>
      <c r="AI224">
        <v>0</v>
      </c>
      <c r="AJ224" t="s">
        <v>389</v>
      </c>
      <c r="AK224" t="s">
        <v>205</v>
      </c>
      <c r="AL224" t="s">
        <v>647</v>
      </c>
    </row>
    <row r="225" spans="1:38" x14ac:dyDescent="0.35">
      <c r="A225">
        <v>449124</v>
      </c>
      <c r="B225">
        <v>129088</v>
      </c>
      <c r="C225" t="s">
        <v>188</v>
      </c>
      <c r="D225">
        <v>92121</v>
      </c>
      <c r="E225" t="s">
        <v>1074</v>
      </c>
      <c r="F225">
        <v>3161058</v>
      </c>
      <c r="G225">
        <v>0.06</v>
      </c>
      <c r="H225" t="s">
        <v>190</v>
      </c>
      <c r="I225" s="67">
        <v>45363</v>
      </c>
      <c r="J225" t="s">
        <v>202</v>
      </c>
      <c r="K225" t="s">
        <v>213</v>
      </c>
      <c r="L225" t="s">
        <v>193</v>
      </c>
      <c r="M225" t="s">
        <v>195</v>
      </c>
      <c r="N225" t="s">
        <v>195</v>
      </c>
      <c r="O225" t="s">
        <v>224</v>
      </c>
      <c r="P225" t="s">
        <v>1075</v>
      </c>
      <c r="R225" t="s">
        <v>188</v>
      </c>
      <c r="S225" t="s">
        <v>1076</v>
      </c>
      <c r="T225" t="s">
        <v>201</v>
      </c>
      <c r="U225" t="s">
        <v>191</v>
      </c>
      <c r="W225" t="s">
        <v>203</v>
      </c>
      <c r="X225" t="s">
        <v>211</v>
      </c>
      <c r="Y225">
        <v>1</v>
      </c>
      <c r="Z225">
        <v>1</v>
      </c>
      <c r="AA225">
        <v>0</v>
      </c>
      <c r="AB225">
        <v>0</v>
      </c>
      <c r="AC225">
        <v>0</v>
      </c>
      <c r="AD225">
        <v>0</v>
      </c>
      <c r="AE225">
        <v>0</v>
      </c>
      <c r="AF225">
        <v>1</v>
      </c>
      <c r="AG225">
        <v>0</v>
      </c>
      <c r="AH225">
        <v>1</v>
      </c>
      <c r="AI225">
        <v>0</v>
      </c>
      <c r="AJ225" t="s">
        <v>188</v>
      </c>
      <c r="AK225" t="s">
        <v>217</v>
      </c>
      <c r="AL225" t="s">
        <v>647</v>
      </c>
    </row>
    <row r="226" spans="1:38" x14ac:dyDescent="0.35">
      <c r="A226">
        <v>459527</v>
      </c>
      <c r="B226">
        <v>111967</v>
      </c>
      <c r="C226" t="s">
        <v>188</v>
      </c>
      <c r="D226">
        <v>92136</v>
      </c>
      <c r="E226" t="s">
        <v>1077</v>
      </c>
      <c r="F226">
        <v>3162257</v>
      </c>
      <c r="G226">
        <v>1.1200000000000001</v>
      </c>
      <c r="H226" t="s">
        <v>190</v>
      </c>
      <c r="I226" s="67">
        <v>45378</v>
      </c>
      <c r="J226" t="s">
        <v>202</v>
      </c>
      <c r="K226" t="s">
        <v>213</v>
      </c>
      <c r="L226" t="s">
        <v>193</v>
      </c>
      <c r="M226" t="s">
        <v>195</v>
      </c>
      <c r="N226" t="s">
        <v>195</v>
      </c>
      <c r="O226" t="s">
        <v>196</v>
      </c>
      <c r="P226" t="s">
        <v>1078</v>
      </c>
      <c r="R226" t="s">
        <v>252</v>
      </c>
      <c r="S226" t="s">
        <v>818</v>
      </c>
      <c r="T226" t="s">
        <v>201</v>
      </c>
      <c r="U226" t="s">
        <v>202</v>
      </c>
      <c r="W226" t="s">
        <v>203</v>
      </c>
      <c r="X226" t="s">
        <v>229</v>
      </c>
      <c r="Y226">
        <v>1</v>
      </c>
      <c r="Z226">
        <v>1</v>
      </c>
      <c r="AA226">
        <v>0</v>
      </c>
      <c r="AB226">
        <v>0</v>
      </c>
      <c r="AC226">
        <v>1</v>
      </c>
      <c r="AD226">
        <v>1</v>
      </c>
      <c r="AE226">
        <v>0</v>
      </c>
      <c r="AF226">
        <v>1</v>
      </c>
      <c r="AG226">
        <v>1</v>
      </c>
      <c r="AH226">
        <v>0</v>
      </c>
      <c r="AI226">
        <v>0</v>
      </c>
      <c r="AJ226" t="s">
        <v>658</v>
      </c>
      <c r="AK226" t="s">
        <v>241</v>
      </c>
      <c r="AL226" t="s">
        <v>647</v>
      </c>
    </row>
    <row r="227" spans="1:38" x14ac:dyDescent="0.35">
      <c r="A227">
        <v>456115</v>
      </c>
      <c r="B227">
        <v>114733</v>
      </c>
      <c r="C227" t="s">
        <v>188</v>
      </c>
      <c r="D227">
        <v>83925</v>
      </c>
      <c r="E227" t="s">
        <v>1079</v>
      </c>
      <c r="F227">
        <v>3179543</v>
      </c>
      <c r="G227">
        <v>0.06</v>
      </c>
      <c r="H227" t="s">
        <v>666</v>
      </c>
      <c r="I227" s="67">
        <v>45365</v>
      </c>
      <c r="J227" t="s">
        <v>191</v>
      </c>
      <c r="K227" t="s">
        <v>213</v>
      </c>
      <c r="L227" t="s">
        <v>193</v>
      </c>
      <c r="M227" t="s">
        <v>195</v>
      </c>
      <c r="N227" t="s">
        <v>195</v>
      </c>
      <c r="O227" t="s">
        <v>196</v>
      </c>
      <c r="P227" t="s">
        <v>349</v>
      </c>
      <c r="R227" t="s">
        <v>325</v>
      </c>
      <c r="S227" t="s">
        <v>1080</v>
      </c>
      <c r="T227" t="s">
        <v>201</v>
      </c>
      <c r="U227" t="s">
        <v>202</v>
      </c>
      <c r="W227" t="s">
        <v>203</v>
      </c>
      <c r="X227" t="s">
        <v>211</v>
      </c>
      <c r="Y227">
        <v>1</v>
      </c>
      <c r="Z227">
        <v>1</v>
      </c>
      <c r="AA227">
        <v>0</v>
      </c>
      <c r="AB227">
        <v>0</v>
      </c>
      <c r="AC227">
        <v>0</v>
      </c>
      <c r="AD227">
        <v>0</v>
      </c>
      <c r="AE227">
        <v>0</v>
      </c>
      <c r="AF227">
        <v>1</v>
      </c>
      <c r="AG227">
        <v>0</v>
      </c>
      <c r="AH227">
        <v>1</v>
      </c>
      <c r="AI227">
        <v>0</v>
      </c>
      <c r="AJ227" t="s">
        <v>325</v>
      </c>
      <c r="AK227" t="s">
        <v>205</v>
      </c>
      <c r="AL227" t="s">
        <v>647</v>
      </c>
    </row>
    <row r="228" spans="1:38" x14ac:dyDescent="0.35">
      <c r="A228">
        <v>460320</v>
      </c>
      <c r="B228">
        <v>111109</v>
      </c>
      <c r="C228" t="s">
        <v>188</v>
      </c>
      <c r="D228">
        <v>83787</v>
      </c>
      <c r="E228" t="s">
        <v>1081</v>
      </c>
      <c r="F228">
        <v>3179544</v>
      </c>
      <c r="G228">
        <v>0.56999999999999995</v>
      </c>
      <c r="H228" t="s">
        <v>190</v>
      </c>
      <c r="I228" s="67">
        <v>45337</v>
      </c>
      <c r="J228" t="s">
        <v>191</v>
      </c>
      <c r="K228" t="s">
        <v>213</v>
      </c>
      <c r="L228" t="s">
        <v>193</v>
      </c>
      <c r="M228" t="s">
        <v>195</v>
      </c>
      <c r="N228" t="s">
        <v>195</v>
      </c>
      <c r="O228" t="s">
        <v>224</v>
      </c>
      <c r="P228" t="s">
        <v>1082</v>
      </c>
      <c r="R228" t="s">
        <v>384</v>
      </c>
      <c r="S228" t="s">
        <v>1083</v>
      </c>
      <c r="T228" t="s">
        <v>201</v>
      </c>
      <c r="U228" t="s">
        <v>202</v>
      </c>
      <c r="W228" t="s">
        <v>203</v>
      </c>
      <c r="X228" t="s">
        <v>206</v>
      </c>
      <c r="Y228">
        <v>2</v>
      </c>
      <c r="Z228">
        <v>2</v>
      </c>
      <c r="AA228">
        <v>0</v>
      </c>
      <c r="AB228">
        <v>0</v>
      </c>
      <c r="AC228">
        <v>0</v>
      </c>
      <c r="AD228">
        <v>0</v>
      </c>
      <c r="AE228">
        <v>0</v>
      </c>
      <c r="AF228">
        <v>2</v>
      </c>
      <c r="AG228">
        <v>0</v>
      </c>
      <c r="AH228">
        <v>2</v>
      </c>
      <c r="AI228">
        <v>0</v>
      </c>
      <c r="AJ228" t="s">
        <v>384</v>
      </c>
      <c r="AK228" t="s">
        <v>322</v>
      </c>
      <c r="AL228" t="s">
        <v>647</v>
      </c>
    </row>
    <row r="229" spans="1:38" x14ac:dyDescent="0.35">
      <c r="A229">
        <v>460320</v>
      </c>
      <c r="B229">
        <v>111109</v>
      </c>
      <c r="C229" t="s">
        <v>188</v>
      </c>
      <c r="D229">
        <v>83787</v>
      </c>
      <c r="E229" t="s">
        <v>1081</v>
      </c>
      <c r="F229">
        <v>3179544</v>
      </c>
      <c r="G229">
        <v>0.56999999999999995</v>
      </c>
      <c r="H229" t="s">
        <v>190</v>
      </c>
      <c r="I229" s="67">
        <v>45337</v>
      </c>
      <c r="J229" t="s">
        <v>191</v>
      </c>
      <c r="K229" t="s">
        <v>213</v>
      </c>
      <c r="L229" t="s">
        <v>193</v>
      </c>
      <c r="M229" t="s">
        <v>195</v>
      </c>
      <c r="N229" t="s">
        <v>195</v>
      </c>
      <c r="O229" t="s">
        <v>224</v>
      </c>
      <c r="P229" t="s">
        <v>1082</v>
      </c>
      <c r="R229" t="s">
        <v>384</v>
      </c>
      <c r="S229" t="s">
        <v>1083</v>
      </c>
      <c r="T229" t="s">
        <v>201</v>
      </c>
      <c r="U229" t="s">
        <v>202</v>
      </c>
      <c r="W229" t="s">
        <v>203</v>
      </c>
      <c r="X229" t="s">
        <v>211</v>
      </c>
      <c r="Y229">
        <v>1</v>
      </c>
      <c r="Z229">
        <v>1</v>
      </c>
      <c r="AA229">
        <v>0</v>
      </c>
      <c r="AB229">
        <v>0</v>
      </c>
      <c r="AC229">
        <v>0</v>
      </c>
      <c r="AD229">
        <v>0</v>
      </c>
      <c r="AE229">
        <v>0</v>
      </c>
      <c r="AF229">
        <v>1</v>
      </c>
      <c r="AG229">
        <v>0</v>
      </c>
      <c r="AH229">
        <v>1</v>
      </c>
      <c r="AI229">
        <v>0</v>
      </c>
      <c r="AJ229" t="s">
        <v>384</v>
      </c>
      <c r="AK229" t="s">
        <v>322</v>
      </c>
      <c r="AL229" t="s">
        <v>647</v>
      </c>
    </row>
    <row r="230" spans="1:38" x14ac:dyDescent="0.35">
      <c r="A230">
        <v>460320</v>
      </c>
      <c r="B230">
        <v>111109</v>
      </c>
      <c r="C230" t="s">
        <v>188</v>
      </c>
      <c r="D230">
        <v>83787</v>
      </c>
      <c r="E230" t="s">
        <v>1081</v>
      </c>
      <c r="F230">
        <v>3179544</v>
      </c>
      <c r="G230">
        <v>0.56999999999999995</v>
      </c>
      <c r="H230" t="s">
        <v>190</v>
      </c>
      <c r="I230" s="67">
        <v>45337</v>
      </c>
      <c r="J230" t="s">
        <v>191</v>
      </c>
      <c r="K230" t="s">
        <v>213</v>
      </c>
      <c r="L230" t="s">
        <v>193</v>
      </c>
      <c r="M230" t="s">
        <v>195</v>
      </c>
      <c r="N230" t="s">
        <v>195</v>
      </c>
      <c r="O230" t="s">
        <v>298</v>
      </c>
      <c r="P230" t="s">
        <v>1082</v>
      </c>
      <c r="R230" t="s">
        <v>384</v>
      </c>
      <c r="S230" t="s">
        <v>1083</v>
      </c>
      <c r="T230" t="s">
        <v>201</v>
      </c>
      <c r="U230" t="s">
        <v>202</v>
      </c>
      <c r="W230" t="s">
        <v>203</v>
      </c>
      <c r="X230" t="s">
        <v>206</v>
      </c>
      <c r="Y230">
        <v>1</v>
      </c>
      <c r="Z230">
        <v>1</v>
      </c>
      <c r="AA230">
        <v>0</v>
      </c>
      <c r="AB230">
        <v>0</v>
      </c>
      <c r="AC230">
        <v>2</v>
      </c>
      <c r="AD230">
        <v>2</v>
      </c>
      <c r="AE230">
        <v>0</v>
      </c>
      <c r="AF230">
        <v>1</v>
      </c>
      <c r="AG230">
        <v>2</v>
      </c>
      <c r="AH230">
        <v>-1</v>
      </c>
      <c r="AI230">
        <v>0</v>
      </c>
      <c r="AJ230" t="s">
        <v>384</v>
      </c>
      <c r="AK230" t="s">
        <v>322</v>
      </c>
      <c r="AL230" t="s">
        <v>647</v>
      </c>
    </row>
    <row r="231" spans="1:38" x14ac:dyDescent="0.35">
      <c r="A231">
        <v>442708</v>
      </c>
      <c r="B231">
        <v>125592</v>
      </c>
      <c r="C231" t="s">
        <v>188</v>
      </c>
      <c r="D231">
        <v>92053</v>
      </c>
      <c r="E231" t="s">
        <v>1058</v>
      </c>
      <c r="F231">
        <v>3159838</v>
      </c>
      <c r="G231">
        <v>0.19</v>
      </c>
      <c r="H231" t="s">
        <v>190</v>
      </c>
      <c r="I231" s="67">
        <v>45345</v>
      </c>
      <c r="J231" t="s">
        <v>202</v>
      </c>
      <c r="K231" t="s">
        <v>213</v>
      </c>
      <c r="L231" t="s">
        <v>193</v>
      </c>
      <c r="M231" t="s">
        <v>195</v>
      </c>
      <c r="N231" t="s">
        <v>195</v>
      </c>
      <c r="O231" t="s">
        <v>298</v>
      </c>
      <c r="P231" t="s">
        <v>1059</v>
      </c>
      <c r="R231" t="s">
        <v>920</v>
      </c>
      <c r="S231" t="s">
        <v>1060</v>
      </c>
      <c r="T231" t="s">
        <v>201</v>
      </c>
      <c r="U231" t="s">
        <v>202</v>
      </c>
      <c r="W231" t="s">
        <v>207</v>
      </c>
      <c r="X231" t="s">
        <v>231</v>
      </c>
      <c r="Y231">
        <v>0</v>
      </c>
      <c r="Z231">
        <v>0</v>
      </c>
      <c r="AA231">
        <v>0</v>
      </c>
      <c r="AB231">
        <v>0</v>
      </c>
      <c r="AC231">
        <v>1</v>
      </c>
      <c r="AD231">
        <v>1</v>
      </c>
      <c r="AE231">
        <v>0</v>
      </c>
      <c r="AF231">
        <v>0</v>
      </c>
      <c r="AG231">
        <v>1</v>
      </c>
      <c r="AH231">
        <v>-1</v>
      </c>
      <c r="AI231">
        <v>0</v>
      </c>
      <c r="AJ231" t="s">
        <v>658</v>
      </c>
      <c r="AK231" t="s">
        <v>241</v>
      </c>
      <c r="AL231" t="s">
        <v>647</v>
      </c>
    </row>
    <row r="232" spans="1:38" x14ac:dyDescent="0.35">
      <c r="A232">
        <v>442708</v>
      </c>
      <c r="B232">
        <v>125592</v>
      </c>
      <c r="C232" t="s">
        <v>188</v>
      </c>
      <c r="D232">
        <v>92053</v>
      </c>
      <c r="E232" t="s">
        <v>1058</v>
      </c>
      <c r="F232">
        <v>3159838</v>
      </c>
      <c r="G232">
        <v>0.19</v>
      </c>
      <c r="H232" t="s">
        <v>190</v>
      </c>
      <c r="I232" s="67">
        <v>45345</v>
      </c>
      <c r="J232" t="s">
        <v>202</v>
      </c>
      <c r="K232" t="s">
        <v>213</v>
      </c>
      <c r="L232" t="s">
        <v>193</v>
      </c>
      <c r="M232" t="s">
        <v>195</v>
      </c>
      <c r="N232" t="s">
        <v>195</v>
      </c>
      <c r="O232" t="s">
        <v>298</v>
      </c>
      <c r="P232" t="s">
        <v>1059</v>
      </c>
      <c r="R232" t="s">
        <v>920</v>
      </c>
      <c r="S232" t="s">
        <v>1060</v>
      </c>
      <c r="T232" t="s">
        <v>201</v>
      </c>
      <c r="U232" t="s">
        <v>202</v>
      </c>
      <c r="W232" t="s">
        <v>207</v>
      </c>
      <c r="X232" t="s">
        <v>204</v>
      </c>
      <c r="Y232">
        <v>0</v>
      </c>
      <c r="Z232">
        <v>0</v>
      </c>
      <c r="AA232">
        <v>0</v>
      </c>
      <c r="AB232">
        <v>0</v>
      </c>
      <c r="AC232">
        <v>1</v>
      </c>
      <c r="AD232">
        <v>1</v>
      </c>
      <c r="AE232">
        <v>0</v>
      </c>
      <c r="AF232">
        <v>0</v>
      </c>
      <c r="AG232">
        <v>1</v>
      </c>
      <c r="AH232">
        <v>-1</v>
      </c>
      <c r="AI232">
        <v>0</v>
      </c>
      <c r="AJ232" t="s">
        <v>658</v>
      </c>
      <c r="AK232" t="s">
        <v>241</v>
      </c>
      <c r="AL232" t="s">
        <v>647</v>
      </c>
    </row>
    <row r="233" spans="1:38" x14ac:dyDescent="0.35">
      <c r="A233">
        <v>442708</v>
      </c>
      <c r="B233">
        <v>125592</v>
      </c>
      <c r="C233" t="s">
        <v>188</v>
      </c>
      <c r="D233">
        <v>92053</v>
      </c>
      <c r="E233" t="s">
        <v>1058</v>
      </c>
      <c r="F233">
        <v>3159838</v>
      </c>
      <c r="G233">
        <v>0.19</v>
      </c>
      <c r="H233" t="s">
        <v>190</v>
      </c>
      <c r="I233" s="67">
        <v>45345</v>
      </c>
      <c r="J233" t="s">
        <v>202</v>
      </c>
      <c r="K233" t="s">
        <v>213</v>
      </c>
      <c r="L233" t="s">
        <v>193</v>
      </c>
      <c r="M233" t="s">
        <v>195</v>
      </c>
      <c r="N233" t="s">
        <v>195</v>
      </c>
      <c r="O233" t="s">
        <v>298</v>
      </c>
      <c r="P233" t="s">
        <v>1059</v>
      </c>
      <c r="R233" t="s">
        <v>920</v>
      </c>
      <c r="S233" t="s">
        <v>1060</v>
      </c>
      <c r="T233" t="s">
        <v>201</v>
      </c>
      <c r="U233" t="s">
        <v>202</v>
      </c>
      <c r="W233" t="s">
        <v>207</v>
      </c>
      <c r="X233" t="s">
        <v>211</v>
      </c>
      <c r="Y233">
        <v>0</v>
      </c>
      <c r="Z233">
        <v>0</v>
      </c>
      <c r="AA233">
        <v>0</v>
      </c>
      <c r="AB233">
        <v>0</v>
      </c>
      <c r="AC233">
        <v>1</v>
      </c>
      <c r="AD233">
        <v>1</v>
      </c>
      <c r="AE233">
        <v>0</v>
      </c>
      <c r="AF233">
        <v>0</v>
      </c>
      <c r="AG233">
        <v>1</v>
      </c>
      <c r="AH233">
        <v>-1</v>
      </c>
      <c r="AI233">
        <v>0</v>
      </c>
      <c r="AJ233" t="s">
        <v>658</v>
      </c>
      <c r="AK233" t="s">
        <v>241</v>
      </c>
      <c r="AL233" t="s">
        <v>647</v>
      </c>
    </row>
    <row r="234" spans="1:38" x14ac:dyDescent="0.35">
      <c r="A234">
        <v>448756</v>
      </c>
      <c r="B234">
        <v>133711</v>
      </c>
      <c r="C234" t="s">
        <v>188</v>
      </c>
      <c r="D234">
        <v>92060</v>
      </c>
      <c r="E234" t="s">
        <v>573</v>
      </c>
      <c r="F234">
        <v>3160243</v>
      </c>
      <c r="G234">
        <v>0.36</v>
      </c>
      <c r="H234" t="s">
        <v>190</v>
      </c>
      <c r="I234" s="67">
        <v>45365</v>
      </c>
      <c r="J234" t="s">
        <v>202</v>
      </c>
      <c r="K234" t="s">
        <v>213</v>
      </c>
      <c r="L234" t="s">
        <v>193</v>
      </c>
      <c r="M234" t="s">
        <v>434</v>
      </c>
      <c r="N234" t="s">
        <v>195</v>
      </c>
      <c r="O234" t="s">
        <v>224</v>
      </c>
      <c r="P234" t="s">
        <v>574</v>
      </c>
      <c r="R234" t="s">
        <v>513</v>
      </c>
      <c r="S234" t="s">
        <v>575</v>
      </c>
      <c r="T234" t="s">
        <v>201</v>
      </c>
      <c r="U234" t="s">
        <v>191</v>
      </c>
      <c r="V234" s="67">
        <v>45658</v>
      </c>
      <c r="W234" t="s">
        <v>203</v>
      </c>
      <c r="X234" t="s">
        <v>206</v>
      </c>
      <c r="Y234">
        <v>2</v>
      </c>
      <c r="Z234">
        <v>2</v>
      </c>
      <c r="AA234">
        <v>2</v>
      </c>
      <c r="AB234">
        <v>0</v>
      </c>
      <c r="AC234">
        <v>0</v>
      </c>
      <c r="AD234">
        <v>0</v>
      </c>
      <c r="AE234">
        <v>0</v>
      </c>
      <c r="AF234">
        <v>2</v>
      </c>
      <c r="AG234">
        <v>0</v>
      </c>
      <c r="AH234">
        <v>2</v>
      </c>
      <c r="AI234">
        <v>2</v>
      </c>
      <c r="AJ234" t="s">
        <v>658</v>
      </c>
      <c r="AK234" t="s">
        <v>241</v>
      </c>
      <c r="AL234" t="s">
        <v>647</v>
      </c>
    </row>
    <row r="235" spans="1:38" x14ac:dyDescent="0.35">
      <c r="A235">
        <v>448756</v>
      </c>
      <c r="B235">
        <v>133711</v>
      </c>
      <c r="C235" t="s">
        <v>188</v>
      </c>
      <c r="D235">
        <v>92060</v>
      </c>
      <c r="E235" t="s">
        <v>573</v>
      </c>
      <c r="F235">
        <v>3160243</v>
      </c>
      <c r="G235">
        <v>0.36</v>
      </c>
      <c r="H235" t="s">
        <v>190</v>
      </c>
      <c r="I235" s="67">
        <v>45365</v>
      </c>
      <c r="J235" t="s">
        <v>202</v>
      </c>
      <c r="K235" t="s">
        <v>213</v>
      </c>
      <c r="L235" t="s">
        <v>193</v>
      </c>
      <c r="M235" t="s">
        <v>434</v>
      </c>
      <c r="N235" t="s">
        <v>195</v>
      </c>
      <c r="O235" t="s">
        <v>224</v>
      </c>
      <c r="P235" t="s">
        <v>574</v>
      </c>
      <c r="R235" t="s">
        <v>513</v>
      </c>
      <c r="S235" t="s">
        <v>575</v>
      </c>
      <c r="T235" t="s">
        <v>201</v>
      </c>
      <c r="U235" t="s">
        <v>191</v>
      </c>
      <c r="V235" s="67">
        <v>45658</v>
      </c>
      <c r="W235" t="s">
        <v>203</v>
      </c>
      <c r="X235" t="s">
        <v>211</v>
      </c>
      <c r="Y235">
        <v>3</v>
      </c>
      <c r="Z235">
        <v>3</v>
      </c>
      <c r="AA235">
        <v>3</v>
      </c>
      <c r="AB235">
        <v>0</v>
      </c>
      <c r="AC235">
        <v>0</v>
      </c>
      <c r="AD235">
        <v>0</v>
      </c>
      <c r="AE235">
        <v>0</v>
      </c>
      <c r="AF235">
        <v>3</v>
      </c>
      <c r="AG235">
        <v>0</v>
      </c>
      <c r="AH235">
        <v>3</v>
      </c>
      <c r="AI235">
        <v>3</v>
      </c>
      <c r="AJ235" t="s">
        <v>658</v>
      </c>
      <c r="AK235" t="s">
        <v>241</v>
      </c>
      <c r="AL235" t="s">
        <v>647</v>
      </c>
    </row>
    <row r="236" spans="1:38" x14ac:dyDescent="0.35">
      <c r="A236">
        <v>448081</v>
      </c>
      <c r="B236">
        <v>122550</v>
      </c>
      <c r="C236" t="s">
        <v>188</v>
      </c>
      <c r="D236">
        <v>92120</v>
      </c>
      <c r="E236" t="s">
        <v>580</v>
      </c>
      <c r="F236">
        <v>3161462</v>
      </c>
      <c r="G236">
        <v>0.08</v>
      </c>
      <c r="H236" t="s">
        <v>190</v>
      </c>
      <c r="I236" s="67">
        <v>45373</v>
      </c>
      <c r="J236" t="s">
        <v>202</v>
      </c>
      <c r="K236" t="s">
        <v>213</v>
      </c>
      <c r="L236" t="s">
        <v>193</v>
      </c>
      <c r="M236" t="s">
        <v>195</v>
      </c>
      <c r="N236" t="s">
        <v>195</v>
      </c>
      <c r="O236" t="s">
        <v>224</v>
      </c>
      <c r="P236" t="s">
        <v>582</v>
      </c>
      <c r="Q236" t="s">
        <v>389</v>
      </c>
      <c r="R236" t="s">
        <v>188</v>
      </c>
      <c r="S236" t="s">
        <v>583</v>
      </c>
      <c r="T236" t="s">
        <v>201</v>
      </c>
      <c r="U236" t="s">
        <v>191</v>
      </c>
      <c r="V236" s="67">
        <v>45457</v>
      </c>
      <c r="W236" t="s">
        <v>203</v>
      </c>
      <c r="X236" t="s">
        <v>206</v>
      </c>
      <c r="Y236">
        <v>4</v>
      </c>
      <c r="Z236">
        <v>4</v>
      </c>
      <c r="AA236">
        <v>4</v>
      </c>
      <c r="AB236">
        <v>0</v>
      </c>
      <c r="AC236">
        <v>0</v>
      </c>
      <c r="AD236">
        <v>0</v>
      </c>
      <c r="AE236">
        <v>0</v>
      </c>
      <c r="AF236">
        <v>4</v>
      </c>
      <c r="AG236">
        <v>0</v>
      </c>
      <c r="AH236">
        <v>4</v>
      </c>
      <c r="AI236">
        <v>4</v>
      </c>
      <c r="AJ236" t="s">
        <v>389</v>
      </c>
      <c r="AK236" t="s">
        <v>205</v>
      </c>
      <c r="AL236" t="s">
        <v>647</v>
      </c>
    </row>
    <row r="237" spans="1:38" x14ac:dyDescent="0.35">
      <c r="A237">
        <v>452633</v>
      </c>
      <c r="B237">
        <v>111598</v>
      </c>
      <c r="C237" t="s">
        <v>188</v>
      </c>
      <c r="D237">
        <v>90046</v>
      </c>
      <c r="E237" t="s">
        <v>1089</v>
      </c>
      <c r="F237">
        <v>3181966</v>
      </c>
      <c r="G237">
        <v>0.28000000000000003</v>
      </c>
      <c r="H237" t="s">
        <v>222</v>
      </c>
      <c r="I237" s="67">
        <v>45296</v>
      </c>
      <c r="J237" t="s">
        <v>191</v>
      </c>
      <c r="K237" t="s">
        <v>213</v>
      </c>
      <c r="L237" t="s">
        <v>193</v>
      </c>
      <c r="M237" t="s">
        <v>223</v>
      </c>
      <c r="N237" t="s">
        <v>195</v>
      </c>
      <c r="O237" t="s">
        <v>224</v>
      </c>
      <c r="P237" t="s">
        <v>1090</v>
      </c>
      <c r="R237" t="s">
        <v>267</v>
      </c>
      <c r="S237" t="s">
        <v>1091</v>
      </c>
      <c r="T237" t="s">
        <v>201</v>
      </c>
      <c r="U237" t="s">
        <v>191</v>
      </c>
      <c r="W237" t="s">
        <v>203</v>
      </c>
      <c r="X237" t="s">
        <v>229</v>
      </c>
      <c r="Y237">
        <v>1</v>
      </c>
      <c r="Z237">
        <v>1</v>
      </c>
      <c r="AA237">
        <v>0</v>
      </c>
      <c r="AB237">
        <v>0</v>
      </c>
      <c r="AC237">
        <v>0</v>
      </c>
      <c r="AD237">
        <v>0</v>
      </c>
      <c r="AE237">
        <v>0</v>
      </c>
      <c r="AF237">
        <v>1</v>
      </c>
      <c r="AG237">
        <v>0</v>
      </c>
      <c r="AH237">
        <v>1</v>
      </c>
      <c r="AI237">
        <v>0</v>
      </c>
      <c r="AJ237" t="s">
        <v>267</v>
      </c>
      <c r="AK237" t="s">
        <v>322</v>
      </c>
      <c r="AL237" t="s">
        <v>647</v>
      </c>
    </row>
    <row r="238" spans="1:38" x14ac:dyDescent="0.35">
      <c r="A238">
        <v>464213</v>
      </c>
      <c r="B238">
        <v>112622</v>
      </c>
      <c r="C238" t="s">
        <v>188</v>
      </c>
      <c r="D238">
        <v>83852</v>
      </c>
      <c r="E238" t="s">
        <v>1092</v>
      </c>
      <c r="F238">
        <v>3184370</v>
      </c>
      <c r="G238">
        <v>0.28999999999999998</v>
      </c>
      <c r="H238" t="s">
        <v>190</v>
      </c>
      <c r="I238" s="67">
        <v>45391</v>
      </c>
      <c r="J238" t="s">
        <v>191</v>
      </c>
      <c r="K238" t="s">
        <v>213</v>
      </c>
      <c r="L238" t="s">
        <v>193</v>
      </c>
      <c r="M238" t="s">
        <v>195</v>
      </c>
      <c r="N238" t="s">
        <v>195</v>
      </c>
      <c r="O238" t="s">
        <v>224</v>
      </c>
      <c r="P238" t="s">
        <v>1093</v>
      </c>
      <c r="Q238" t="s">
        <v>226</v>
      </c>
      <c r="R238" t="s">
        <v>593</v>
      </c>
      <c r="S238" t="s">
        <v>1094</v>
      </c>
      <c r="T238" t="s">
        <v>201</v>
      </c>
      <c r="U238" t="s">
        <v>191</v>
      </c>
      <c r="W238" t="s">
        <v>203</v>
      </c>
      <c r="X238" t="s">
        <v>211</v>
      </c>
      <c r="Y238">
        <v>2</v>
      </c>
      <c r="Z238">
        <v>2</v>
      </c>
      <c r="AA238">
        <v>0</v>
      </c>
      <c r="AB238">
        <v>0</v>
      </c>
      <c r="AC238">
        <v>0</v>
      </c>
      <c r="AD238">
        <v>0</v>
      </c>
      <c r="AE238">
        <v>0</v>
      </c>
      <c r="AF238">
        <v>2</v>
      </c>
      <c r="AG238">
        <v>0</v>
      </c>
      <c r="AH238">
        <v>2</v>
      </c>
      <c r="AI238">
        <v>0</v>
      </c>
      <c r="AJ238" t="s">
        <v>658</v>
      </c>
      <c r="AK238" t="s">
        <v>241</v>
      </c>
      <c r="AL238" t="s">
        <v>647</v>
      </c>
    </row>
    <row r="239" spans="1:38" x14ac:dyDescent="0.35">
      <c r="A239">
        <v>464213</v>
      </c>
      <c r="B239">
        <v>112622</v>
      </c>
      <c r="C239" t="s">
        <v>188</v>
      </c>
      <c r="D239">
        <v>83852</v>
      </c>
      <c r="E239" t="s">
        <v>1092</v>
      </c>
      <c r="F239">
        <v>3184370</v>
      </c>
      <c r="G239">
        <v>0.28999999999999998</v>
      </c>
      <c r="H239" t="s">
        <v>190</v>
      </c>
      <c r="I239" s="67">
        <v>45391</v>
      </c>
      <c r="J239" t="s">
        <v>191</v>
      </c>
      <c r="K239" t="s">
        <v>213</v>
      </c>
      <c r="L239" t="s">
        <v>193</v>
      </c>
      <c r="M239" t="s">
        <v>195</v>
      </c>
      <c r="N239" t="s">
        <v>195</v>
      </c>
      <c r="O239" t="s">
        <v>196</v>
      </c>
      <c r="P239" t="s">
        <v>1093</v>
      </c>
      <c r="Q239" t="s">
        <v>226</v>
      </c>
      <c r="R239" t="s">
        <v>593</v>
      </c>
      <c r="S239" t="s">
        <v>1094</v>
      </c>
      <c r="T239" t="s">
        <v>201</v>
      </c>
      <c r="U239" t="s">
        <v>202</v>
      </c>
      <c r="W239" t="s">
        <v>203</v>
      </c>
      <c r="X239" t="s">
        <v>211</v>
      </c>
      <c r="Y239">
        <v>1</v>
      </c>
      <c r="Z239">
        <v>1</v>
      </c>
      <c r="AA239">
        <v>0</v>
      </c>
      <c r="AB239">
        <v>0</v>
      </c>
      <c r="AC239">
        <v>1</v>
      </c>
      <c r="AD239">
        <v>1</v>
      </c>
      <c r="AE239">
        <v>0</v>
      </c>
      <c r="AF239">
        <v>1</v>
      </c>
      <c r="AG239">
        <v>1</v>
      </c>
      <c r="AH239">
        <v>0</v>
      </c>
      <c r="AI239">
        <v>0</v>
      </c>
      <c r="AJ239" t="s">
        <v>658</v>
      </c>
      <c r="AK239" t="s">
        <v>241</v>
      </c>
      <c r="AL239" t="s">
        <v>647</v>
      </c>
    </row>
    <row r="240" spans="1:38" x14ac:dyDescent="0.35">
      <c r="A240">
        <v>450974</v>
      </c>
      <c r="B240">
        <v>116746</v>
      </c>
      <c r="C240" t="s">
        <v>188</v>
      </c>
      <c r="D240">
        <v>89880</v>
      </c>
      <c r="E240" t="s">
        <v>1095</v>
      </c>
      <c r="F240">
        <v>3185573</v>
      </c>
      <c r="G240">
        <v>7.0000000000000007E-2</v>
      </c>
      <c r="H240" t="s">
        <v>222</v>
      </c>
      <c r="I240" s="67">
        <v>45387</v>
      </c>
      <c r="J240" t="s">
        <v>191</v>
      </c>
      <c r="K240" t="s">
        <v>213</v>
      </c>
      <c r="L240" t="s">
        <v>193</v>
      </c>
      <c r="M240" t="s">
        <v>195</v>
      </c>
      <c r="N240" t="s">
        <v>195</v>
      </c>
      <c r="O240" t="s">
        <v>224</v>
      </c>
      <c r="P240" t="s">
        <v>1096</v>
      </c>
      <c r="Q240" t="s">
        <v>318</v>
      </c>
      <c r="R240" t="s">
        <v>319</v>
      </c>
      <c r="S240" t="s">
        <v>1097</v>
      </c>
      <c r="T240" t="s">
        <v>201</v>
      </c>
      <c r="U240" t="s">
        <v>202</v>
      </c>
      <c r="W240" t="s">
        <v>203</v>
      </c>
      <c r="X240" t="s">
        <v>211</v>
      </c>
      <c r="Y240">
        <v>1</v>
      </c>
      <c r="Z240">
        <v>1</v>
      </c>
      <c r="AA240">
        <v>0</v>
      </c>
      <c r="AB240">
        <v>0</v>
      </c>
      <c r="AC240">
        <v>0</v>
      </c>
      <c r="AD240">
        <v>0</v>
      </c>
      <c r="AE240">
        <v>0</v>
      </c>
      <c r="AF240">
        <v>1</v>
      </c>
      <c r="AG240">
        <v>0</v>
      </c>
      <c r="AH240">
        <v>1</v>
      </c>
      <c r="AI240">
        <v>0</v>
      </c>
      <c r="AJ240" t="s">
        <v>318</v>
      </c>
      <c r="AK240" t="s">
        <v>322</v>
      </c>
      <c r="AL240" t="s">
        <v>647</v>
      </c>
    </row>
    <row r="241" spans="1:38" x14ac:dyDescent="0.35">
      <c r="A241">
        <v>448178</v>
      </c>
      <c r="B241">
        <v>129773</v>
      </c>
      <c r="C241" t="s">
        <v>188</v>
      </c>
      <c r="D241">
        <v>92498</v>
      </c>
      <c r="E241" t="s">
        <v>1098</v>
      </c>
      <c r="F241">
        <v>3185575</v>
      </c>
      <c r="G241">
        <v>0.04</v>
      </c>
      <c r="H241" t="s">
        <v>190</v>
      </c>
      <c r="I241" s="67">
        <v>45401</v>
      </c>
      <c r="J241" t="s">
        <v>202</v>
      </c>
      <c r="K241" t="s">
        <v>213</v>
      </c>
      <c r="L241" t="s">
        <v>193</v>
      </c>
      <c r="M241" t="s">
        <v>195</v>
      </c>
      <c r="N241" t="s">
        <v>195</v>
      </c>
      <c r="O241" t="s">
        <v>298</v>
      </c>
      <c r="P241" t="s">
        <v>1099</v>
      </c>
      <c r="R241" t="s">
        <v>188</v>
      </c>
      <c r="S241" t="s">
        <v>1100</v>
      </c>
      <c r="T241" t="s">
        <v>201</v>
      </c>
      <c r="U241" t="s">
        <v>202</v>
      </c>
      <c r="W241" t="s">
        <v>207</v>
      </c>
      <c r="X241" t="s">
        <v>554</v>
      </c>
      <c r="Y241">
        <v>0</v>
      </c>
      <c r="Z241">
        <v>0</v>
      </c>
      <c r="AA241">
        <v>0</v>
      </c>
      <c r="AB241">
        <v>0</v>
      </c>
      <c r="AC241">
        <v>5</v>
      </c>
      <c r="AD241">
        <v>5</v>
      </c>
      <c r="AE241">
        <v>0</v>
      </c>
      <c r="AF241">
        <v>0</v>
      </c>
      <c r="AG241">
        <v>5</v>
      </c>
      <c r="AH241">
        <v>-5</v>
      </c>
      <c r="AI241">
        <v>0</v>
      </c>
      <c r="AJ241" t="s">
        <v>188</v>
      </c>
      <c r="AK241" t="s">
        <v>217</v>
      </c>
      <c r="AL241" t="s">
        <v>647</v>
      </c>
    </row>
    <row r="242" spans="1:38" x14ac:dyDescent="0.35">
      <c r="A242">
        <v>448178</v>
      </c>
      <c r="B242">
        <v>129773</v>
      </c>
      <c r="C242" t="s">
        <v>188</v>
      </c>
      <c r="D242">
        <v>92498</v>
      </c>
      <c r="E242" t="s">
        <v>1098</v>
      </c>
      <c r="F242">
        <v>3185575</v>
      </c>
      <c r="G242">
        <v>0.04</v>
      </c>
      <c r="H242" t="s">
        <v>190</v>
      </c>
      <c r="I242" s="67">
        <v>45401</v>
      </c>
      <c r="J242" t="s">
        <v>202</v>
      </c>
      <c r="K242" t="s">
        <v>213</v>
      </c>
      <c r="L242" t="s">
        <v>193</v>
      </c>
      <c r="M242" t="s">
        <v>195</v>
      </c>
      <c r="N242" t="s">
        <v>195</v>
      </c>
      <c r="O242" t="s">
        <v>298</v>
      </c>
      <c r="P242" t="s">
        <v>1099</v>
      </c>
      <c r="R242" t="s">
        <v>188</v>
      </c>
      <c r="S242" t="s">
        <v>1100</v>
      </c>
      <c r="T242" t="s">
        <v>201</v>
      </c>
      <c r="U242" t="s">
        <v>202</v>
      </c>
      <c r="W242" t="s">
        <v>203</v>
      </c>
      <c r="X242" t="s">
        <v>211</v>
      </c>
      <c r="Y242">
        <v>1</v>
      </c>
      <c r="Z242">
        <v>1</v>
      </c>
      <c r="AA242">
        <v>0</v>
      </c>
      <c r="AB242">
        <v>0</v>
      </c>
      <c r="AC242">
        <v>0</v>
      </c>
      <c r="AD242">
        <v>0</v>
      </c>
      <c r="AE242">
        <v>0</v>
      </c>
      <c r="AF242">
        <v>1</v>
      </c>
      <c r="AG242">
        <v>0</v>
      </c>
      <c r="AH242">
        <v>1</v>
      </c>
      <c r="AI242">
        <v>0</v>
      </c>
      <c r="AJ242" t="s">
        <v>188</v>
      </c>
      <c r="AK242" t="s">
        <v>217</v>
      </c>
      <c r="AL242" t="s">
        <v>647</v>
      </c>
    </row>
    <row r="243" spans="1:38" x14ac:dyDescent="0.35">
      <c r="A243">
        <v>447484</v>
      </c>
      <c r="B243">
        <v>130014</v>
      </c>
      <c r="C243" t="s">
        <v>188</v>
      </c>
      <c r="D243">
        <v>92532</v>
      </c>
      <c r="E243" t="s">
        <v>1101</v>
      </c>
      <c r="F243">
        <v>3186391</v>
      </c>
      <c r="G243">
        <v>0.05</v>
      </c>
      <c r="H243" t="s">
        <v>293</v>
      </c>
      <c r="I243" s="67">
        <v>45426</v>
      </c>
      <c r="J243" t="s">
        <v>202</v>
      </c>
      <c r="K243" t="s">
        <v>213</v>
      </c>
      <c r="L243" t="s">
        <v>193</v>
      </c>
      <c r="M243" t="s">
        <v>194</v>
      </c>
      <c r="N243" t="s">
        <v>195</v>
      </c>
      <c r="O243" t="s">
        <v>210</v>
      </c>
      <c r="P243" t="s">
        <v>1102</v>
      </c>
      <c r="R243" t="s">
        <v>188</v>
      </c>
      <c r="S243" t="s">
        <v>1103</v>
      </c>
      <c r="T243" t="s">
        <v>201</v>
      </c>
      <c r="U243" t="s">
        <v>202</v>
      </c>
      <c r="W243" t="s">
        <v>207</v>
      </c>
      <c r="X243" t="s">
        <v>231</v>
      </c>
      <c r="Y243">
        <v>1</v>
      </c>
      <c r="Z243">
        <v>1</v>
      </c>
      <c r="AA243">
        <v>0</v>
      </c>
      <c r="AB243">
        <v>0</v>
      </c>
      <c r="AC243">
        <v>0</v>
      </c>
      <c r="AD243">
        <v>0</v>
      </c>
      <c r="AE243">
        <v>0</v>
      </c>
      <c r="AF243">
        <v>1</v>
      </c>
      <c r="AG243">
        <v>0</v>
      </c>
      <c r="AH243">
        <v>1</v>
      </c>
      <c r="AI243">
        <v>0</v>
      </c>
      <c r="AJ243" t="s">
        <v>188</v>
      </c>
      <c r="AK243" t="s">
        <v>217</v>
      </c>
      <c r="AL243" t="s">
        <v>647</v>
      </c>
    </row>
    <row r="244" spans="1:38" x14ac:dyDescent="0.35">
      <c r="A244">
        <v>454701</v>
      </c>
      <c r="B244">
        <v>117562</v>
      </c>
      <c r="C244" t="s">
        <v>188</v>
      </c>
      <c r="D244">
        <v>92556</v>
      </c>
      <c r="E244" t="s">
        <v>1104</v>
      </c>
      <c r="F244">
        <v>3189174</v>
      </c>
      <c r="G244">
        <v>0.04</v>
      </c>
      <c r="H244" t="s">
        <v>666</v>
      </c>
      <c r="I244" s="67">
        <v>45435</v>
      </c>
      <c r="J244" t="s">
        <v>202</v>
      </c>
      <c r="K244" t="s">
        <v>213</v>
      </c>
      <c r="L244" t="s">
        <v>193</v>
      </c>
      <c r="M244" t="s">
        <v>195</v>
      </c>
      <c r="N244" t="s">
        <v>195</v>
      </c>
      <c r="O244" t="s">
        <v>224</v>
      </c>
      <c r="P244" t="s">
        <v>1105</v>
      </c>
      <c r="R244" t="s">
        <v>199</v>
      </c>
      <c r="S244" t="s">
        <v>1106</v>
      </c>
      <c r="T244" t="s">
        <v>201</v>
      </c>
      <c r="U244" t="s">
        <v>191</v>
      </c>
      <c r="W244" t="s">
        <v>203</v>
      </c>
      <c r="X244" t="s">
        <v>206</v>
      </c>
      <c r="Y244">
        <v>1</v>
      </c>
      <c r="Z244">
        <v>1</v>
      </c>
      <c r="AA244">
        <v>0</v>
      </c>
      <c r="AB244">
        <v>0</v>
      </c>
      <c r="AC244">
        <v>0</v>
      </c>
      <c r="AD244">
        <v>0</v>
      </c>
      <c r="AE244">
        <v>0</v>
      </c>
      <c r="AF244">
        <v>1</v>
      </c>
      <c r="AG244">
        <v>0</v>
      </c>
      <c r="AH244">
        <v>1</v>
      </c>
      <c r="AI244">
        <v>0</v>
      </c>
      <c r="AJ244" t="s">
        <v>199</v>
      </c>
      <c r="AK244" t="s">
        <v>205</v>
      </c>
      <c r="AL244" t="s">
        <v>647</v>
      </c>
    </row>
    <row r="245" spans="1:38" x14ac:dyDescent="0.35">
      <c r="A245">
        <v>455388</v>
      </c>
      <c r="B245">
        <v>117572</v>
      </c>
      <c r="C245" t="s">
        <v>188</v>
      </c>
      <c r="D245">
        <v>84841</v>
      </c>
      <c r="E245" t="s">
        <v>1107</v>
      </c>
      <c r="F245">
        <v>3186398</v>
      </c>
      <c r="G245">
        <v>0.02</v>
      </c>
      <c r="H245" t="s">
        <v>190</v>
      </c>
      <c r="I245" s="67">
        <v>45412</v>
      </c>
      <c r="J245" t="s">
        <v>191</v>
      </c>
      <c r="K245" t="s">
        <v>213</v>
      </c>
      <c r="L245" t="s">
        <v>193</v>
      </c>
      <c r="M245" t="s">
        <v>372</v>
      </c>
      <c r="N245" t="s">
        <v>195</v>
      </c>
      <c r="O245" t="s">
        <v>210</v>
      </c>
      <c r="P245" t="s">
        <v>1108</v>
      </c>
      <c r="R245" t="s">
        <v>199</v>
      </c>
      <c r="S245" t="s">
        <v>1109</v>
      </c>
      <c r="T245" t="s">
        <v>201</v>
      </c>
      <c r="U245" t="s">
        <v>202</v>
      </c>
      <c r="V245" s="67">
        <v>44539</v>
      </c>
      <c r="W245" t="s">
        <v>207</v>
      </c>
      <c r="X245" t="s">
        <v>231</v>
      </c>
      <c r="Y245">
        <v>1</v>
      </c>
      <c r="Z245">
        <v>1</v>
      </c>
      <c r="AA245">
        <v>1</v>
      </c>
      <c r="AB245">
        <v>0</v>
      </c>
      <c r="AC245">
        <v>0</v>
      </c>
      <c r="AD245">
        <v>0</v>
      </c>
      <c r="AE245">
        <v>0</v>
      </c>
      <c r="AF245">
        <v>1</v>
      </c>
      <c r="AG245">
        <v>0</v>
      </c>
      <c r="AH245">
        <v>1</v>
      </c>
      <c r="AI245">
        <v>1</v>
      </c>
      <c r="AJ245" t="s">
        <v>199</v>
      </c>
      <c r="AK245" t="s">
        <v>205</v>
      </c>
      <c r="AL245" t="s">
        <v>647</v>
      </c>
    </row>
    <row r="246" spans="1:38" x14ac:dyDescent="0.35">
      <c r="A246">
        <v>447526</v>
      </c>
      <c r="B246">
        <v>128096</v>
      </c>
      <c r="C246" t="s">
        <v>188</v>
      </c>
      <c r="D246">
        <v>92535</v>
      </c>
      <c r="E246" t="s">
        <v>1110</v>
      </c>
      <c r="F246">
        <v>3186399</v>
      </c>
      <c r="G246">
        <v>0.08</v>
      </c>
      <c r="H246" t="s">
        <v>190</v>
      </c>
      <c r="I246" s="67">
        <v>45434</v>
      </c>
      <c r="J246" t="s">
        <v>202</v>
      </c>
      <c r="K246" t="s">
        <v>213</v>
      </c>
      <c r="L246" t="s">
        <v>193</v>
      </c>
      <c r="M246" t="s">
        <v>195</v>
      </c>
      <c r="N246" t="s">
        <v>195</v>
      </c>
      <c r="O246" t="s">
        <v>196</v>
      </c>
      <c r="P246" t="s">
        <v>1111</v>
      </c>
      <c r="R246" t="s">
        <v>188</v>
      </c>
      <c r="S246" t="s">
        <v>1112</v>
      </c>
      <c r="T246" t="s">
        <v>201</v>
      </c>
      <c r="U246" t="s">
        <v>202</v>
      </c>
      <c r="W246" t="s">
        <v>203</v>
      </c>
      <c r="X246" t="s">
        <v>211</v>
      </c>
      <c r="Y246">
        <v>0</v>
      </c>
      <c r="Z246">
        <v>0</v>
      </c>
      <c r="AA246">
        <v>0</v>
      </c>
      <c r="AB246">
        <v>0</v>
      </c>
      <c r="AC246">
        <v>1</v>
      </c>
      <c r="AD246">
        <v>1</v>
      </c>
      <c r="AE246">
        <v>0</v>
      </c>
      <c r="AF246">
        <v>0</v>
      </c>
      <c r="AG246">
        <v>1</v>
      </c>
      <c r="AH246">
        <v>-1</v>
      </c>
      <c r="AI246">
        <v>0</v>
      </c>
      <c r="AJ246" t="s">
        <v>188</v>
      </c>
      <c r="AK246" t="s">
        <v>217</v>
      </c>
      <c r="AL246" t="s">
        <v>647</v>
      </c>
    </row>
    <row r="247" spans="1:38" x14ac:dyDescent="0.35">
      <c r="A247">
        <v>447526</v>
      </c>
      <c r="B247">
        <v>128096</v>
      </c>
      <c r="C247" t="s">
        <v>188</v>
      </c>
      <c r="D247">
        <v>92535</v>
      </c>
      <c r="E247" t="s">
        <v>1110</v>
      </c>
      <c r="F247">
        <v>3186399</v>
      </c>
      <c r="G247">
        <v>0.08</v>
      </c>
      <c r="H247" t="s">
        <v>190</v>
      </c>
      <c r="I247" s="67">
        <v>45434</v>
      </c>
      <c r="J247" t="s">
        <v>202</v>
      </c>
      <c r="K247" t="s">
        <v>213</v>
      </c>
      <c r="L247" t="s">
        <v>193</v>
      </c>
      <c r="M247" t="s">
        <v>195</v>
      </c>
      <c r="N247" t="s">
        <v>195</v>
      </c>
      <c r="O247" t="s">
        <v>196</v>
      </c>
      <c r="P247" t="s">
        <v>1111</v>
      </c>
      <c r="R247" t="s">
        <v>188</v>
      </c>
      <c r="S247" t="s">
        <v>1112</v>
      </c>
      <c r="T247" t="s">
        <v>201</v>
      </c>
      <c r="U247" t="s">
        <v>202</v>
      </c>
      <c r="W247" t="s">
        <v>203</v>
      </c>
      <c r="X247" t="s">
        <v>229</v>
      </c>
      <c r="Y247">
        <v>1</v>
      </c>
      <c r="Z247">
        <v>1</v>
      </c>
      <c r="AA247">
        <v>0</v>
      </c>
      <c r="AB247">
        <v>0</v>
      </c>
      <c r="AC247">
        <v>0</v>
      </c>
      <c r="AD247">
        <v>0</v>
      </c>
      <c r="AE247">
        <v>0</v>
      </c>
      <c r="AF247">
        <v>1</v>
      </c>
      <c r="AG247">
        <v>0</v>
      </c>
      <c r="AH247">
        <v>1</v>
      </c>
      <c r="AI247">
        <v>0</v>
      </c>
      <c r="AJ247" t="s">
        <v>188</v>
      </c>
      <c r="AK247" t="s">
        <v>217</v>
      </c>
      <c r="AL247" t="s">
        <v>647</v>
      </c>
    </row>
    <row r="248" spans="1:38" x14ac:dyDescent="0.35">
      <c r="A248">
        <v>448305</v>
      </c>
      <c r="B248">
        <v>129425</v>
      </c>
      <c r="C248" t="s">
        <v>188</v>
      </c>
      <c r="D248">
        <v>92649</v>
      </c>
      <c r="E248" t="s">
        <v>1121</v>
      </c>
      <c r="F248">
        <v>3196809</v>
      </c>
      <c r="G248">
        <v>0.01</v>
      </c>
      <c r="H248" t="s">
        <v>293</v>
      </c>
      <c r="I248" s="67">
        <v>45460</v>
      </c>
      <c r="J248" t="s">
        <v>202</v>
      </c>
      <c r="K248" t="s">
        <v>213</v>
      </c>
      <c r="L248" t="s">
        <v>193</v>
      </c>
      <c r="M248" t="s">
        <v>194</v>
      </c>
      <c r="N248" t="s">
        <v>195</v>
      </c>
      <c r="O248" t="s">
        <v>210</v>
      </c>
      <c r="P248" t="s">
        <v>1122</v>
      </c>
      <c r="R248" t="s">
        <v>188</v>
      </c>
      <c r="S248" t="s">
        <v>1123</v>
      </c>
      <c r="T248" t="s">
        <v>201</v>
      </c>
      <c r="U248" t="s">
        <v>202</v>
      </c>
      <c r="W248" t="s">
        <v>207</v>
      </c>
      <c r="X248" t="s">
        <v>231</v>
      </c>
      <c r="Y248">
        <v>4</v>
      </c>
      <c r="Z248">
        <v>4</v>
      </c>
      <c r="AA248">
        <v>0</v>
      </c>
      <c r="AB248">
        <v>0</v>
      </c>
      <c r="AC248">
        <v>0</v>
      </c>
      <c r="AD248">
        <v>0</v>
      </c>
      <c r="AE248">
        <v>0</v>
      </c>
      <c r="AF248">
        <v>4</v>
      </c>
      <c r="AG248">
        <v>0</v>
      </c>
      <c r="AH248">
        <v>4</v>
      </c>
      <c r="AI248">
        <v>0</v>
      </c>
      <c r="AJ248" t="s">
        <v>188</v>
      </c>
      <c r="AK248" t="s">
        <v>217</v>
      </c>
      <c r="AL248" t="s">
        <v>647</v>
      </c>
    </row>
    <row r="249" spans="1:38" x14ac:dyDescent="0.35">
      <c r="A249">
        <v>446176</v>
      </c>
      <c r="B249">
        <v>130579</v>
      </c>
      <c r="C249" t="s">
        <v>188</v>
      </c>
      <c r="D249">
        <v>92650</v>
      </c>
      <c r="E249" t="s">
        <v>588</v>
      </c>
      <c r="F249">
        <v>3196810</v>
      </c>
      <c r="G249">
        <v>0.16</v>
      </c>
      <c r="H249" t="s">
        <v>190</v>
      </c>
      <c r="I249" s="67">
        <v>45468</v>
      </c>
      <c r="J249" t="s">
        <v>202</v>
      </c>
      <c r="K249" t="s">
        <v>213</v>
      </c>
      <c r="L249" t="s">
        <v>193</v>
      </c>
      <c r="M249" t="s">
        <v>195</v>
      </c>
      <c r="N249" t="s">
        <v>195</v>
      </c>
      <c r="O249" t="s">
        <v>196</v>
      </c>
      <c r="P249" t="s">
        <v>589</v>
      </c>
      <c r="R249" t="s">
        <v>188</v>
      </c>
      <c r="S249" t="s">
        <v>590</v>
      </c>
      <c r="T249" t="s">
        <v>201</v>
      </c>
      <c r="U249" t="s">
        <v>202</v>
      </c>
      <c r="V249" s="67">
        <v>45574</v>
      </c>
      <c r="W249" t="s">
        <v>203</v>
      </c>
      <c r="X249" t="s">
        <v>554</v>
      </c>
      <c r="Y249">
        <v>0</v>
      </c>
      <c r="Z249">
        <v>0</v>
      </c>
      <c r="AA249">
        <v>0</v>
      </c>
      <c r="AB249">
        <v>0</v>
      </c>
      <c r="AC249">
        <v>1</v>
      </c>
      <c r="AD249">
        <v>1</v>
      </c>
      <c r="AE249">
        <v>1</v>
      </c>
      <c r="AF249">
        <v>0</v>
      </c>
      <c r="AG249">
        <v>0</v>
      </c>
      <c r="AH249">
        <v>0</v>
      </c>
      <c r="AI249">
        <v>0</v>
      </c>
      <c r="AJ249" t="s">
        <v>188</v>
      </c>
      <c r="AK249" t="s">
        <v>217</v>
      </c>
      <c r="AL249" t="s">
        <v>647</v>
      </c>
    </row>
    <row r="250" spans="1:38" x14ac:dyDescent="0.35">
      <c r="A250">
        <v>446176</v>
      </c>
      <c r="B250">
        <v>130579</v>
      </c>
      <c r="C250" t="s">
        <v>188</v>
      </c>
      <c r="D250">
        <v>92650</v>
      </c>
      <c r="E250" t="s">
        <v>588</v>
      </c>
      <c r="F250">
        <v>3196810</v>
      </c>
      <c r="G250">
        <v>0.16</v>
      </c>
      <c r="H250" t="s">
        <v>190</v>
      </c>
      <c r="I250" s="67">
        <v>45468</v>
      </c>
      <c r="J250" t="s">
        <v>202</v>
      </c>
      <c r="K250" t="s">
        <v>213</v>
      </c>
      <c r="L250" t="s">
        <v>193</v>
      </c>
      <c r="M250" t="s">
        <v>195</v>
      </c>
      <c r="N250" t="s">
        <v>195</v>
      </c>
      <c r="O250" t="s">
        <v>196</v>
      </c>
      <c r="P250" t="s">
        <v>589</v>
      </c>
      <c r="R250" t="s">
        <v>188</v>
      </c>
      <c r="S250" t="s">
        <v>590</v>
      </c>
      <c r="T250" t="s">
        <v>201</v>
      </c>
      <c r="U250" t="s">
        <v>202</v>
      </c>
      <c r="V250" s="67">
        <v>45574</v>
      </c>
      <c r="W250" t="s">
        <v>203</v>
      </c>
      <c r="X250" t="s">
        <v>229</v>
      </c>
      <c r="Y250">
        <v>1</v>
      </c>
      <c r="Z250">
        <v>1</v>
      </c>
      <c r="AA250">
        <v>1</v>
      </c>
      <c r="AB250">
        <v>0</v>
      </c>
      <c r="AC250">
        <v>0</v>
      </c>
      <c r="AD250">
        <v>0</v>
      </c>
      <c r="AE250">
        <v>0</v>
      </c>
      <c r="AF250">
        <v>1</v>
      </c>
      <c r="AG250">
        <v>0</v>
      </c>
      <c r="AH250">
        <v>1</v>
      </c>
      <c r="AI250">
        <v>1</v>
      </c>
      <c r="AJ250" t="s">
        <v>188</v>
      </c>
      <c r="AK250" t="s">
        <v>217</v>
      </c>
      <c r="AL250" t="s">
        <v>647</v>
      </c>
    </row>
    <row r="251" spans="1:38" x14ac:dyDescent="0.35">
      <c r="A251">
        <v>446176</v>
      </c>
      <c r="B251">
        <v>130579</v>
      </c>
      <c r="C251" t="s">
        <v>188</v>
      </c>
      <c r="D251">
        <v>92650</v>
      </c>
      <c r="E251" t="s">
        <v>588</v>
      </c>
      <c r="F251">
        <v>3196810</v>
      </c>
      <c r="G251">
        <v>0.16</v>
      </c>
      <c r="H251" t="s">
        <v>190</v>
      </c>
      <c r="I251" s="67">
        <v>45468</v>
      </c>
      <c r="J251" t="s">
        <v>202</v>
      </c>
      <c r="K251" t="s">
        <v>213</v>
      </c>
      <c r="L251" t="s">
        <v>193</v>
      </c>
      <c r="M251" t="s">
        <v>195</v>
      </c>
      <c r="N251" t="s">
        <v>195</v>
      </c>
      <c r="O251" t="s">
        <v>196</v>
      </c>
      <c r="P251" t="s">
        <v>589</v>
      </c>
      <c r="R251" t="s">
        <v>188</v>
      </c>
      <c r="S251" t="s">
        <v>590</v>
      </c>
      <c r="T251" t="s">
        <v>201</v>
      </c>
      <c r="U251" t="s">
        <v>202</v>
      </c>
      <c r="V251" s="67">
        <v>45574</v>
      </c>
      <c r="W251" t="s">
        <v>203</v>
      </c>
      <c r="X251" t="s">
        <v>206</v>
      </c>
      <c r="Y251">
        <v>1</v>
      </c>
      <c r="Z251">
        <v>1</v>
      </c>
      <c r="AA251">
        <v>1</v>
      </c>
      <c r="AB251">
        <v>0</v>
      </c>
      <c r="AC251">
        <v>0</v>
      </c>
      <c r="AD251">
        <v>0</v>
      </c>
      <c r="AE251">
        <v>0</v>
      </c>
      <c r="AF251">
        <v>1</v>
      </c>
      <c r="AG251">
        <v>0</v>
      </c>
      <c r="AH251">
        <v>1</v>
      </c>
      <c r="AI251">
        <v>1</v>
      </c>
      <c r="AJ251" t="s">
        <v>188</v>
      </c>
      <c r="AK251" t="s">
        <v>217</v>
      </c>
      <c r="AL251" t="s">
        <v>647</v>
      </c>
    </row>
    <row r="252" spans="1:38" x14ac:dyDescent="0.35">
      <c r="A252">
        <v>452113</v>
      </c>
      <c r="B252">
        <v>113514</v>
      </c>
      <c r="C252" t="s">
        <v>188</v>
      </c>
      <c r="D252">
        <v>92651</v>
      </c>
      <c r="E252" t="s">
        <v>1124</v>
      </c>
      <c r="F252">
        <v>3196811</v>
      </c>
      <c r="G252">
        <v>0.17</v>
      </c>
      <c r="H252" t="s">
        <v>190</v>
      </c>
      <c r="I252" s="67">
        <v>45468</v>
      </c>
      <c r="J252" t="s">
        <v>202</v>
      </c>
      <c r="K252" t="s">
        <v>213</v>
      </c>
      <c r="L252" t="s">
        <v>193</v>
      </c>
      <c r="M252" t="s">
        <v>223</v>
      </c>
      <c r="N252" t="s">
        <v>195</v>
      </c>
      <c r="O252" t="s">
        <v>224</v>
      </c>
      <c r="P252" t="s">
        <v>1125</v>
      </c>
      <c r="Q252" t="s">
        <v>412</v>
      </c>
      <c r="R252" t="s">
        <v>319</v>
      </c>
      <c r="S252" t="s">
        <v>1126</v>
      </c>
      <c r="T252" t="s">
        <v>201</v>
      </c>
      <c r="U252" t="s">
        <v>191</v>
      </c>
      <c r="W252" t="s">
        <v>559</v>
      </c>
      <c r="X252" t="s">
        <v>204</v>
      </c>
      <c r="Y252">
        <v>1</v>
      </c>
      <c r="Z252">
        <v>1</v>
      </c>
      <c r="AA252">
        <v>0</v>
      </c>
      <c r="AB252">
        <v>0</v>
      </c>
      <c r="AC252">
        <v>0</v>
      </c>
      <c r="AD252">
        <v>0</v>
      </c>
      <c r="AE252">
        <v>0</v>
      </c>
      <c r="AF252">
        <v>1</v>
      </c>
      <c r="AG252">
        <v>0</v>
      </c>
      <c r="AH252">
        <v>1</v>
      </c>
      <c r="AI252">
        <v>0</v>
      </c>
      <c r="AJ252" t="s">
        <v>658</v>
      </c>
      <c r="AK252" t="s">
        <v>241</v>
      </c>
      <c r="AL252" t="s">
        <v>647</v>
      </c>
    </row>
    <row r="253" spans="1:38" x14ac:dyDescent="0.35">
      <c r="A253">
        <v>458656</v>
      </c>
      <c r="B253">
        <v>110987</v>
      </c>
      <c r="C253" t="s">
        <v>188</v>
      </c>
      <c r="D253">
        <v>92652</v>
      </c>
      <c r="E253" t="s">
        <v>1127</v>
      </c>
      <c r="F253">
        <v>3196812</v>
      </c>
      <c r="G253">
        <v>1.23</v>
      </c>
      <c r="H253" t="s">
        <v>190</v>
      </c>
      <c r="I253" s="67">
        <v>45460</v>
      </c>
      <c r="J253" t="s">
        <v>202</v>
      </c>
      <c r="K253" t="s">
        <v>213</v>
      </c>
      <c r="L253" t="s">
        <v>193</v>
      </c>
      <c r="M253" t="s">
        <v>195</v>
      </c>
      <c r="N253" t="s">
        <v>195</v>
      </c>
      <c r="O253" t="s">
        <v>196</v>
      </c>
      <c r="P253" t="s">
        <v>1128</v>
      </c>
      <c r="R253" t="s">
        <v>307</v>
      </c>
      <c r="S253" t="s">
        <v>1129</v>
      </c>
      <c r="T253" t="s">
        <v>201</v>
      </c>
      <c r="U253" t="s">
        <v>202</v>
      </c>
      <c r="W253" t="s">
        <v>203</v>
      </c>
      <c r="X253" t="s">
        <v>229</v>
      </c>
      <c r="Y253">
        <v>0</v>
      </c>
      <c r="Z253">
        <v>0</v>
      </c>
      <c r="AA253">
        <v>0</v>
      </c>
      <c r="AB253">
        <v>0</v>
      </c>
      <c r="AC253">
        <v>1</v>
      </c>
      <c r="AD253">
        <v>1</v>
      </c>
      <c r="AE253">
        <v>0</v>
      </c>
      <c r="AF253">
        <v>0</v>
      </c>
      <c r="AG253">
        <v>1</v>
      </c>
      <c r="AH253">
        <v>-1</v>
      </c>
      <c r="AI253">
        <v>0</v>
      </c>
      <c r="AJ253" t="s">
        <v>658</v>
      </c>
      <c r="AK253" t="s">
        <v>241</v>
      </c>
      <c r="AL253" t="s">
        <v>647</v>
      </c>
    </row>
    <row r="254" spans="1:38" x14ac:dyDescent="0.35">
      <c r="A254">
        <v>458656</v>
      </c>
      <c r="B254">
        <v>110987</v>
      </c>
      <c r="C254" t="s">
        <v>188</v>
      </c>
      <c r="D254">
        <v>92652</v>
      </c>
      <c r="E254" t="s">
        <v>1127</v>
      </c>
      <c r="F254">
        <v>3196812</v>
      </c>
      <c r="G254">
        <v>1.23</v>
      </c>
      <c r="H254" t="s">
        <v>190</v>
      </c>
      <c r="I254" s="67">
        <v>45460</v>
      </c>
      <c r="J254" t="s">
        <v>202</v>
      </c>
      <c r="K254" t="s">
        <v>213</v>
      </c>
      <c r="L254" t="s">
        <v>193</v>
      </c>
      <c r="M254" t="s">
        <v>195</v>
      </c>
      <c r="N254" t="s">
        <v>195</v>
      </c>
      <c r="O254" t="s">
        <v>196</v>
      </c>
      <c r="P254" t="s">
        <v>1128</v>
      </c>
      <c r="R254" t="s">
        <v>307</v>
      </c>
      <c r="S254" t="s">
        <v>1129</v>
      </c>
      <c r="T254" t="s">
        <v>201</v>
      </c>
      <c r="U254" t="s">
        <v>202</v>
      </c>
      <c r="W254" t="s">
        <v>203</v>
      </c>
      <c r="X254" t="s">
        <v>554</v>
      </c>
      <c r="Y254">
        <v>1</v>
      </c>
      <c r="Z254">
        <v>1</v>
      </c>
      <c r="AA254">
        <v>0</v>
      </c>
      <c r="AB254">
        <v>0</v>
      </c>
      <c r="AC254">
        <v>0</v>
      </c>
      <c r="AD254">
        <v>0</v>
      </c>
      <c r="AE254">
        <v>0</v>
      </c>
      <c r="AF254">
        <v>1</v>
      </c>
      <c r="AG254">
        <v>0</v>
      </c>
      <c r="AH254">
        <v>1</v>
      </c>
      <c r="AI254">
        <v>0</v>
      </c>
      <c r="AJ254" t="s">
        <v>658</v>
      </c>
      <c r="AK254" t="s">
        <v>241</v>
      </c>
      <c r="AL254" t="s">
        <v>647</v>
      </c>
    </row>
    <row r="255" spans="1:38" x14ac:dyDescent="0.35">
      <c r="A255">
        <v>458606</v>
      </c>
      <c r="B255">
        <v>114674</v>
      </c>
      <c r="C255" t="s">
        <v>188</v>
      </c>
      <c r="D255">
        <v>85342</v>
      </c>
      <c r="E255" t="s">
        <v>1130</v>
      </c>
      <c r="F255">
        <v>3197209</v>
      </c>
      <c r="G255">
        <v>0.21</v>
      </c>
      <c r="H255" t="s">
        <v>190</v>
      </c>
      <c r="I255" s="67">
        <v>45450</v>
      </c>
      <c r="J255" t="s">
        <v>191</v>
      </c>
      <c r="K255" t="s">
        <v>213</v>
      </c>
      <c r="L255" t="s">
        <v>193</v>
      </c>
      <c r="M255" t="s">
        <v>194</v>
      </c>
      <c r="N255" t="s">
        <v>195</v>
      </c>
      <c r="O255" t="s">
        <v>196</v>
      </c>
      <c r="P255" t="s">
        <v>1131</v>
      </c>
      <c r="R255" t="s">
        <v>1132</v>
      </c>
      <c r="S255" t="s">
        <v>1133</v>
      </c>
      <c r="T255" t="s">
        <v>201</v>
      </c>
      <c r="U255" t="s">
        <v>202</v>
      </c>
      <c r="W255" t="s">
        <v>203</v>
      </c>
      <c r="X255" t="s">
        <v>206</v>
      </c>
      <c r="Y255">
        <v>3</v>
      </c>
      <c r="Z255">
        <v>3</v>
      </c>
      <c r="AA255">
        <v>0</v>
      </c>
      <c r="AB255">
        <v>0</v>
      </c>
      <c r="AC255">
        <v>0</v>
      </c>
      <c r="AD255">
        <v>0</v>
      </c>
      <c r="AE255">
        <v>0</v>
      </c>
      <c r="AF255">
        <v>3</v>
      </c>
      <c r="AG255">
        <v>0</v>
      </c>
      <c r="AH255">
        <v>3</v>
      </c>
      <c r="AI255">
        <v>0</v>
      </c>
      <c r="AJ255" t="s">
        <v>658</v>
      </c>
      <c r="AK255" t="s">
        <v>241</v>
      </c>
      <c r="AL255" t="s">
        <v>647</v>
      </c>
    </row>
    <row r="256" spans="1:38" x14ac:dyDescent="0.35">
      <c r="A256">
        <v>458606</v>
      </c>
      <c r="B256">
        <v>114674</v>
      </c>
      <c r="C256" t="s">
        <v>188</v>
      </c>
      <c r="D256">
        <v>85342</v>
      </c>
      <c r="E256" t="s">
        <v>1130</v>
      </c>
      <c r="F256">
        <v>3197209</v>
      </c>
      <c r="G256">
        <v>0.21</v>
      </c>
      <c r="H256" t="s">
        <v>190</v>
      </c>
      <c r="I256" s="67">
        <v>45450</v>
      </c>
      <c r="J256" t="s">
        <v>191</v>
      </c>
      <c r="K256" t="s">
        <v>213</v>
      </c>
      <c r="L256" t="s">
        <v>193</v>
      </c>
      <c r="M256" t="s">
        <v>194</v>
      </c>
      <c r="N256" t="s">
        <v>195</v>
      </c>
      <c r="O256" t="s">
        <v>196</v>
      </c>
      <c r="P256" t="s">
        <v>1131</v>
      </c>
      <c r="R256" t="s">
        <v>1132</v>
      </c>
      <c r="S256" t="s">
        <v>1133</v>
      </c>
      <c r="T256" t="s">
        <v>201</v>
      </c>
      <c r="U256" t="s">
        <v>202</v>
      </c>
      <c r="W256" t="s">
        <v>203</v>
      </c>
      <c r="X256" t="s">
        <v>211</v>
      </c>
      <c r="Y256">
        <v>1</v>
      </c>
      <c r="Z256">
        <v>1</v>
      </c>
      <c r="AA256">
        <v>0</v>
      </c>
      <c r="AB256">
        <v>0</v>
      </c>
      <c r="AC256">
        <v>0</v>
      </c>
      <c r="AD256">
        <v>0</v>
      </c>
      <c r="AE256">
        <v>0</v>
      </c>
      <c r="AF256">
        <v>1</v>
      </c>
      <c r="AG256">
        <v>0</v>
      </c>
      <c r="AH256">
        <v>1</v>
      </c>
      <c r="AI256">
        <v>0</v>
      </c>
      <c r="AJ256" t="s">
        <v>658</v>
      </c>
      <c r="AK256" t="s">
        <v>241</v>
      </c>
      <c r="AL256" t="s">
        <v>647</v>
      </c>
    </row>
    <row r="257" spans="1:38" x14ac:dyDescent="0.35">
      <c r="A257">
        <v>460573</v>
      </c>
      <c r="B257">
        <v>114402</v>
      </c>
      <c r="C257" t="s">
        <v>188</v>
      </c>
      <c r="D257">
        <v>77308</v>
      </c>
      <c r="E257" t="s">
        <v>1134</v>
      </c>
      <c r="F257">
        <v>3197213</v>
      </c>
      <c r="G257">
        <v>0.01</v>
      </c>
      <c r="H257" t="s">
        <v>293</v>
      </c>
      <c r="I257" s="67">
        <v>45468</v>
      </c>
      <c r="J257" t="s">
        <v>191</v>
      </c>
      <c r="K257" t="s">
        <v>213</v>
      </c>
      <c r="L257" t="s">
        <v>193</v>
      </c>
      <c r="M257" t="s">
        <v>214</v>
      </c>
      <c r="N257" t="s">
        <v>195</v>
      </c>
      <c r="O257" t="s">
        <v>196</v>
      </c>
      <c r="P257" t="s">
        <v>978</v>
      </c>
      <c r="R257" t="s">
        <v>319</v>
      </c>
      <c r="S257" t="s">
        <v>1135</v>
      </c>
      <c r="T257" t="s">
        <v>201</v>
      </c>
      <c r="U257" t="s">
        <v>202</v>
      </c>
      <c r="W257" t="s">
        <v>203</v>
      </c>
      <c r="X257" t="s">
        <v>206</v>
      </c>
      <c r="Y257">
        <v>1</v>
      </c>
      <c r="Z257">
        <v>1</v>
      </c>
      <c r="AA257">
        <v>0</v>
      </c>
      <c r="AB257">
        <v>0</v>
      </c>
      <c r="AC257">
        <v>0</v>
      </c>
      <c r="AD257">
        <v>0</v>
      </c>
      <c r="AE257">
        <v>0</v>
      </c>
      <c r="AF257">
        <v>1</v>
      </c>
      <c r="AG257">
        <v>0</v>
      </c>
      <c r="AH257">
        <v>1</v>
      </c>
      <c r="AI257">
        <v>0</v>
      </c>
      <c r="AJ257" t="s">
        <v>802</v>
      </c>
      <c r="AK257" t="s">
        <v>322</v>
      </c>
      <c r="AL257" t="s">
        <v>647</v>
      </c>
    </row>
    <row r="258" spans="1:38" x14ac:dyDescent="0.35">
      <c r="A258">
        <v>459649</v>
      </c>
      <c r="B258">
        <v>111348</v>
      </c>
      <c r="C258" t="s">
        <v>188</v>
      </c>
      <c r="D258">
        <v>92352</v>
      </c>
      <c r="E258" t="s">
        <v>1136</v>
      </c>
      <c r="F258">
        <v>3197215</v>
      </c>
      <c r="G258">
        <v>0.03</v>
      </c>
      <c r="H258" t="s">
        <v>190</v>
      </c>
      <c r="I258" s="67">
        <v>45449</v>
      </c>
      <c r="J258" t="s">
        <v>191</v>
      </c>
      <c r="K258" t="s">
        <v>213</v>
      </c>
      <c r="L258" t="s">
        <v>193</v>
      </c>
      <c r="M258" t="s">
        <v>223</v>
      </c>
      <c r="N258" t="s">
        <v>195</v>
      </c>
      <c r="O258" t="s">
        <v>210</v>
      </c>
      <c r="P258" t="s">
        <v>1137</v>
      </c>
      <c r="R258" t="s">
        <v>307</v>
      </c>
      <c r="S258" t="s">
        <v>1138</v>
      </c>
      <c r="T258" t="s">
        <v>201</v>
      </c>
      <c r="U258" t="s">
        <v>191</v>
      </c>
      <c r="W258" t="s">
        <v>203</v>
      </c>
      <c r="X258" t="s">
        <v>204</v>
      </c>
      <c r="Y258">
        <v>1</v>
      </c>
      <c r="Z258">
        <v>1</v>
      </c>
      <c r="AA258">
        <v>0</v>
      </c>
      <c r="AB258">
        <v>0</v>
      </c>
      <c r="AC258">
        <v>0</v>
      </c>
      <c r="AD258">
        <v>0</v>
      </c>
      <c r="AE258">
        <v>0</v>
      </c>
      <c r="AF258">
        <v>1</v>
      </c>
      <c r="AG258">
        <v>0</v>
      </c>
      <c r="AH258">
        <v>1</v>
      </c>
      <c r="AI258">
        <v>0</v>
      </c>
      <c r="AJ258" t="s">
        <v>781</v>
      </c>
      <c r="AK258" t="s">
        <v>322</v>
      </c>
      <c r="AL258" t="s">
        <v>647</v>
      </c>
    </row>
    <row r="259" spans="1:38" x14ac:dyDescent="0.35">
      <c r="A259">
        <v>464683</v>
      </c>
      <c r="B259">
        <v>109020</v>
      </c>
      <c r="C259" t="s">
        <v>188</v>
      </c>
      <c r="D259">
        <v>92654</v>
      </c>
      <c r="E259" t="s">
        <v>1139</v>
      </c>
      <c r="F259">
        <v>3197212</v>
      </c>
      <c r="G259">
        <v>0.02</v>
      </c>
      <c r="H259" t="s">
        <v>190</v>
      </c>
      <c r="I259" s="67">
        <v>45447</v>
      </c>
      <c r="J259" t="s">
        <v>202</v>
      </c>
      <c r="K259" t="s">
        <v>213</v>
      </c>
      <c r="L259" t="s">
        <v>193</v>
      </c>
      <c r="M259" t="s">
        <v>223</v>
      </c>
      <c r="N259" t="s">
        <v>195</v>
      </c>
      <c r="O259" t="s">
        <v>210</v>
      </c>
      <c r="P259" t="s">
        <v>1140</v>
      </c>
      <c r="Q259" t="s">
        <v>1141</v>
      </c>
      <c r="R259" t="s">
        <v>252</v>
      </c>
      <c r="S259" t="s">
        <v>1142</v>
      </c>
      <c r="T259" t="s">
        <v>201</v>
      </c>
      <c r="U259" t="s">
        <v>191</v>
      </c>
      <c r="W259" t="s">
        <v>203</v>
      </c>
      <c r="X259" t="s">
        <v>206</v>
      </c>
      <c r="Y259">
        <v>1</v>
      </c>
      <c r="Z259">
        <v>1</v>
      </c>
      <c r="AA259">
        <v>0</v>
      </c>
      <c r="AB259">
        <v>0</v>
      </c>
      <c r="AC259">
        <v>0</v>
      </c>
      <c r="AD259">
        <v>0</v>
      </c>
      <c r="AE259">
        <v>0</v>
      </c>
      <c r="AF259">
        <v>1</v>
      </c>
      <c r="AG259">
        <v>0</v>
      </c>
      <c r="AH259">
        <v>1</v>
      </c>
      <c r="AI259">
        <v>0</v>
      </c>
      <c r="AJ259" t="s">
        <v>658</v>
      </c>
      <c r="AK259" t="s">
        <v>241</v>
      </c>
      <c r="AL259" t="s">
        <v>647</v>
      </c>
    </row>
    <row r="260" spans="1:38" x14ac:dyDescent="0.35">
      <c r="A260">
        <v>464684</v>
      </c>
      <c r="B260">
        <v>109010</v>
      </c>
      <c r="C260" t="s">
        <v>188</v>
      </c>
      <c r="D260">
        <v>92653</v>
      </c>
      <c r="E260" t="s">
        <v>1143</v>
      </c>
      <c r="F260">
        <v>3197211</v>
      </c>
      <c r="G260">
        <v>0.01</v>
      </c>
      <c r="H260" t="s">
        <v>190</v>
      </c>
      <c r="I260" s="67">
        <v>45447</v>
      </c>
      <c r="J260" t="s">
        <v>202</v>
      </c>
      <c r="K260" t="s">
        <v>213</v>
      </c>
      <c r="L260" t="s">
        <v>193</v>
      </c>
      <c r="M260" t="s">
        <v>223</v>
      </c>
      <c r="N260" t="s">
        <v>195</v>
      </c>
      <c r="O260" t="s">
        <v>210</v>
      </c>
      <c r="P260" t="s">
        <v>1140</v>
      </c>
      <c r="Q260" t="s">
        <v>1141</v>
      </c>
      <c r="R260" t="s">
        <v>252</v>
      </c>
      <c r="S260" t="s">
        <v>1142</v>
      </c>
      <c r="T260" t="s">
        <v>201</v>
      </c>
      <c r="U260" t="s">
        <v>191</v>
      </c>
      <c r="W260" t="s">
        <v>203</v>
      </c>
      <c r="X260" t="s">
        <v>231</v>
      </c>
      <c r="Y260">
        <v>1</v>
      </c>
      <c r="Z260">
        <v>1</v>
      </c>
      <c r="AA260">
        <v>0</v>
      </c>
      <c r="AB260">
        <v>0</v>
      </c>
      <c r="AC260">
        <v>0</v>
      </c>
      <c r="AD260">
        <v>0</v>
      </c>
      <c r="AE260">
        <v>0</v>
      </c>
      <c r="AF260">
        <v>1</v>
      </c>
      <c r="AG260">
        <v>0</v>
      </c>
      <c r="AH260">
        <v>1</v>
      </c>
      <c r="AI260">
        <v>0</v>
      </c>
      <c r="AJ260" t="s">
        <v>658</v>
      </c>
      <c r="AK260" t="s">
        <v>241</v>
      </c>
      <c r="AL260" t="s">
        <v>647</v>
      </c>
    </row>
    <row r="261" spans="1:38" x14ac:dyDescent="0.35">
      <c r="A261">
        <v>462592</v>
      </c>
      <c r="B261">
        <v>112758</v>
      </c>
      <c r="C261" t="s">
        <v>188</v>
      </c>
      <c r="D261">
        <v>92792</v>
      </c>
      <c r="E261" t="s">
        <v>591</v>
      </c>
      <c r="F261">
        <v>3200446</v>
      </c>
      <c r="G261">
        <v>0.01</v>
      </c>
      <c r="H261" t="s">
        <v>293</v>
      </c>
      <c r="I261" s="67">
        <v>45503</v>
      </c>
      <c r="J261" t="s">
        <v>202</v>
      </c>
      <c r="K261" t="s">
        <v>213</v>
      </c>
      <c r="L261" t="s">
        <v>193</v>
      </c>
      <c r="M261" t="s">
        <v>194</v>
      </c>
      <c r="N261" t="s">
        <v>195</v>
      </c>
      <c r="O261" t="s">
        <v>210</v>
      </c>
      <c r="P261" t="s">
        <v>592</v>
      </c>
      <c r="Q261" t="s">
        <v>426</v>
      </c>
      <c r="R261" t="s">
        <v>593</v>
      </c>
      <c r="S261" t="s">
        <v>594</v>
      </c>
      <c r="T261" t="s">
        <v>201</v>
      </c>
      <c r="U261" t="s">
        <v>202</v>
      </c>
      <c r="V261" s="67">
        <v>45658</v>
      </c>
      <c r="W261" t="s">
        <v>203</v>
      </c>
      <c r="X261" t="s">
        <v>204</v>
      </c>
      <c r="Y261">
        <v>1</v>
      </c>
      <c r="Z261">
        <v>1</v>
      </c>
      <c r="AA261">
        <v>1</v>
      </c>
      <c r="AB261">
        <v>0</v>
      </c>
      <c r="AC261">
        <v>0</v>
      </c>
      <c r="AD261">
        <v>0</v>
      </c>
      <c r="AE261">
        <v>0</v>
      </c>
      <c r="AF261">
        <v>1</v>
      </c>
      <c r="AG261">
        <v>0</v>
      </c>
      <c r="AH261">
        <v>1</v>
      </c>
      <c r="AI261">
        <v>1</v>
      </c>
      <c r="AJ261" t="s">
        <v>658</v>
      </c>
      <c r="AK261" t="s">
        <v>241</v>
      </c>
      <c r="AL261" t="s">
        <v>647</v>
      </c>
    </row>
    <row r="262" spans="1:38" x14ac:dyDescent="0.35">
      <c r="A262">
        <v>453841</v>
      </c>
      <c r="B262">
        <v>133698</v>
      </c>
      <c r="C262" t="s">
        <v>188</v>
      </c>
      <c r="D262">
        <v>92793</v>
      </c>
      <c r="E262" t="s">
        <v>1144</v>
      </c>
      <c r="F262">
        <v>3200448</v>
      </c>
      <c r="G262">
        <v>1.1599999999999999</v>
      </c>
      <c r="H262" t="s">
        <v>293</v>
      </c>
      <c r="I262" s="67">
        <v>45497</v>
      </c>
      <c r="J262" t="s">
        <v>202</v>
      </c>
      <c r="K262" t="s">
        <v>213</v>
      </c>
      <c r="L262" t="s">
        <v>193</v>
      </c>
      <c r="M262" t="s">
        <v>223</v>
      </c>
      <c r="N262" t="s">
        <v>195</v>
      </c>
      <c r="O262" t="s">
        <v>210</v>
      </c>
      <c r="P262" t="s">
        <v>1145</v>
      </c>
      <c r="R262" t="s">
        <v>1146</v>
      </c>
      <c r="S262" t="s">
        <v>1147</v>
      </c>
      <c r="T262" t="s">
        <v>201</v>
      </c>
      <c r="U262" t="s">
        <v>191</v>
      </c>
      <c r="W262" t="s">
        <v>203</v>
      </c>
      <c r="X262" t="s">
        <v>231</v>
      </c>
      <c r="Y262">
        <v>1</v>
      </c>
      <c r="Z262">
        <v>1</v>
      </c>
      <c r="AA262">
        <v>0</v>
      </c>
      <c r="AB262">
        <v>0</v>
      </c>
      <c r="AC262">
        <v>0</v>
      </c>
      <c r="AD262">
        <v>0</v>
      </c>
      <c r="AE262">
        <v>0</v>
      </c>
      <c r="AF262">
        <v>1</v>
      </c>
      <c r="AG262">
        <v>0</v>
      </c>
      <c r="AH262">
        <v>1</v>
      </c>
      <c r="AI262">
        <v>0</v>
      </c>
      <c r="AJ262" t="s">
        <v>658</v>
      </c>
      <c r="AK262" t="s">
        <v>241</v>
      </c>
      <c r="AL262" t="s">
        <v>647</v>
      </c>
    </row>
    <row r="263" spans="1:38" x14ac:dyDescent="0.35">
      <c r="A263">
        <v>453841</v>
      </c>
      <c r="B263">
        <v>133698</v>
      </c>
      <c r="C263" t="s">
        <v>188</v>
      </c>
      <c r="D263">
        <v>92793</v>
      </c>
      <c r="E263" t="s">
        <v>1144</v>
      </c>
      <c r="F263">
        <v>3200448</v>
      </c>
      <c r="G263">
        <v>1.1599999999999999</v>
      </c>
      <c r="H263" t="s">
        <v>293</v>
      </c>
      <c r="I263" s="67">
        <v>45497</v>
      </c>
      <c r="J263" t="s">
        <v>202</v>
      </c>
      <c r="K263" t="s">
        <v>213</v>
      </c>
      <c r="L263" t="s">
        <v>193</v>
      </c>
      <c r="M263" t="s">
        <v>223</v>
      </c>
      <c r="N263" t="s">
        <v>195</v>
      </c>
      <c r="O263" t="s">
        <v>210</v>
      </c>
      <c r="P263" t="s">
        <v>1145</v>
      </c>
      <c r="R263" t="s">
        <v>1146</v>
      </c>
      <c r="S263" t="s">
        <v>1147</v>
      </c>
      <c r="T263" t="s">
        <v>201</v>
      </c>
      <c r="U263" t="s">
        <v>191</v>
      </c>
      <c r="W263" t="s">
        <v>203</v>
      </c>
      <c r="X263" t="s">
        <v>204</v>
      </c>
      <c r="Y263">
        <v>1</v>
      </c>
      <c r="Z263">
        <v>1</v>
      </c>
      <c r="AA263">
        <v>0</v>
      </c>
      <c r="AB263">
        <v>0</v>
      </c>
      <c r="AC263">
        <v>0</v>
      </c>
      <c r="AD263">
        <v>0</v>
      </c>
      <c r="AE263">
        <v>0</v>
      </c>
      <c r="AF263">
        <v>1</v>
      </c>
      <c r="AG263">
        <v>0</v>
      </c>
      <c r="AH263">
        <v>1</v>
      </c>
      <c r="AI263">
        <v>0</v>
      </c>
      <c r="AJ263" t="s">
        <v>658</v>
      </c>
      <c r="AK263" t="s">
        <v>241</v>
      </c>
      <c r="AL263" t="s">
        <v>647</v>
      </c>
    </row>
    <row r="264" spans="1:38" x14ac:dyDescent="0.35">
      <c r="A264">
        <v>460683</v>
      </c>
      <c r="B264">
        <v>113630</v>
      </c>
      <c r="C264" t="s">
        <v>188</v>
      </c>
      <c r="D264">
        <v>92794</v>
      </c>
      <c r="E264" t="s">
        <v>1148</v>
      </c>
      <c r="F264">
        <v>3200449</v>
      </c>
      <c r="G264">
        <v>0.05</v>
      </c>
      <c r="H264" t="s">
        <v>293</v>
      </c>
      <c r="I264" s="67">
        <v>45484</v>
      </c>
      <c r="J264" t="s">
        <v>202</v>
      </c>
      <c r="K264" t="s">
        <v>213</v>
      </c>
      <c r="L264" t="s">
        <v>193</v>
      </c>
      <c r="M264" t="s">
        <v>223</v>
      </c>
      <c r="N264" t="s">
        <v>195</v>
      </c>
      <c r="O264" t="s">
        <v>210</v>
      </c>
      <c r="P264" t="s">
        <v>1149</v>
      </c>
      <c r="R264" t="s">
        <v>1150</v>
      </c>
      <c r="S264" t="s">
        <v>1151</v>
      </c>
      <c r="T264" t="s">
        <v>201</v>
      </c>
      <c r="U264" t="s">
        <v>191</v>
      </c>
      <c r="W264" t="s">
        <v>203</v>
      </c>
      <c r="X264" t="s">
        <v>229</v>
      </c>
      <c r="Y264">
        <v>1</v>
      </c>
      <c r="Z264">
        <v>1</v>
      </c>
      <c r="AA264">
        <v>0</v>
      </c>
      <c r="AB264">
        <v>0</v>
      </c>
      <c r="AC264">
        <v>0</v>
      </c>
      <c r="AD264">
        <v>0</v>
      </c>
      <c r="AE264">
        <v>0</v>
      </c>
      <c r="AF264">
        <v>1</v>
      </c>
      <c r="AG264">
        <v>0</v>
      </c>
      <c r="AH264">
        <v>1</v>
      </c>
      <c r="AI264">
        <v>0</v>
      </c>
      <c r="AJ264" t="s">
        <v>658</v>
      </c>
      <c r="AK264" t="s">
        <v>241</v>
      </c>
      <c r="AL264" t="s">
        <v>647</v>
      </c>
    </row>
    <row r="265" spans="1:38" x14ac:dyDescent="0.35">
      <c r="A265">
        <v>454350</v>
      </c>
      <c r="B265">
        <v>114841</v>
      </c>
      <c r="C265" t="s">
        <v>188</v>
      </c>
      <c r="D265">
        <v>81396</v>
      </c>
      <c r="E265" t="s">
        <v>1152</v>
      </c>
      <c r="F265">
        <v>3200450</v>
      </c>
      <c r="G265">
        <v>0.11</v>
      </c>
      <c r="H265" t="s">
        <v>293</v>
      </c>
      <c r="I265" s="67">
        <v>45485</v>
      </c>
      <c r="J265" t="s">
        <v>191</v>
      </c>
      <c r="K265" t="s">
        <v>213</v>
      </c>
      <c r="L265" t="s">
        <v>193</v>
      </c>
      <c r="M265" t="s">
        <v>223</v>
      </c>
      <c r="N265" t="s">
        <v>195</v>
      </c>
      <c r="O265" t="s">
        <v>210</v>
      </c>
      <c r="P265" t="s">
        <v>1153</v>
      </c>
      <c r="R265" t="s">
        <v>319</v>
      </c>
      <c r="S265" t="s">
        <v>1154</v>
      </c>
      <c r="T265" t="s">
        <v>201</v>
      </c>
      <c r="U265" t="s">
        <v>191</v>
      </c>
      <c r="W265" t="s">
        <v>203</v>
      </c>
      <c r="X265" t="s">
        <v>204</v>
      </c>
      <c r="Y265">
        <v>1</v>
      </c>
      <c r="Z265">
        <v>1</v>
      </c>
      <c r="AA265">
        <v>0</v>
      </c>
      <c r="AB265">
        <v>0</v>
      </c>
      <c r="AC265">
        <v>0</v>
      </c>
      <c r="AD265">
        <v>0</v>
      </c>
      <c r="AE265">
        <v>0</v>
      </c>
      <c r="AF265">
        <v>1</v>
      </c>
      <c r="AG265">
        <v>0</v>
      </c>
      <c r="AH265">
        <v>1</v>
      </c>
      <c r="AI265">
        <v>0</v>
      </c>
      <c r="AJ265" t="s">
        <v>658</v>
      </c>
      <c r="AK265" t="s">
        <v>241</v>
      </c>
      <c r="AL265" t="s">
        <v>647</v>
      </c>
    </row>
    <row r="266" spans="1:38" x14ac:dyDescent="0.35">
      <c r="A266">
        <v>444556</v>
      </c>
      <c r="B266">
        <v>127659</v>
      </c>
      <c r="C266" t="s">
        <v>188</v>
      </c>
      <c r="D266">
        <v>92804</v>
      </c>
      <c r="E266" t="s">
        <v>1155</v>
      </c>
      <c r="F266">
        <v>3201252</v>
      </c>
      <c r="G266">
        <v>0.31</v>
      </c>
      <c r="H266" t="s">
        <v>190</v>
      </c>
      <c r="I266" s="67">
        <v>45488</v>
      </c>
      <c r="J266" t="s">
        <v>202</v>
      </c>
      <c r="K266" t="s">
        <v>213</v>
      </c>
      <c r="L266" t="s">
        <v>193</v>
      </c>
      <c r="M266" t="s">
        <v>195</v>
      </c>
      <c r="N266" t="s">
        <v>195</v>
      </c>
      <c r="O266" t="s">
        <v>196</v>
      </c>
      <c r="P266" t="s">
        <v>1156</v>
      </c>
      <c r="Q266" t="s">
        <v>934</v>
      </c>
      <c r="R266" t="s">
        <v>188</v>
      </c>
      <c r="S266" t="s">
        <v>749</v>
      </c>
      <c r="T266" t="s">
        <v>201</v>
      </c>
      <c r="U266" t="s">
        <v>202</v>
      </c>
      <c r="W266" t="s">
        <v>203</v>
      </c>
      <c r="X266" t="s">
        <v>229</v>
      </c>
      <c r="Y266">
        <v>1</v>
      </c>
      <c r="Z266">
        <v>1</v>
      </c>
      <c r="AA266">
        <v>0</v>
      </c>
      <c r="AB266">
        <v>0</v>
      </c>
      <c r="AC266">
        <v>1</v>
      </c>
      <c r="AD266">
        <v>1</v>
      </c>
      <c r="AE266">
        <v>0</v>
      </c>
      <c r="AF266">
        <v>1</v>
      </c>
      <c r="AG266">
        <v>1</v>
      </c>
      <c r="AH266">
        <v>0</v>
      </c>
      <c r="AI266">
        <v>0</v>
      </c>
      <c r="AJ266" t="s">
        <v>658</v>
      </c>
      <c r="AK266" t="s">
        <v>241</v>
      </c>
      <c r="AL266" t="s">
        <v>647</v>
      </c>
    </row>
    <row r="267" spans="1:38" x14ac:dyDescent="0.35">
      <c r="A267">
        <v>447171</v>
      </c>
      <c r="B267">
        <v>131062</v>
      </c>
      <c r="C267" t="s">
        <v>188</v>
      </c>
      <c r="D267">
        <v>92805</v>
      </c>
      <c r="E267" t="s">
        <v>1157</v>
      </c>
      <c r="F267">
        <v>3201253</v>
      </c>
      <c r="G267">
        <v>0.06</v>
      </c>
      <c r="H267" t="s">
        <v>190</v>
      </c>
      <c r="I267" s="67">
        <v>45478</v>
      </c>
      <c r="J267" t="s">
        <v>202</v>
      </c>
      <c r="K267" t="s">
        <v>213</v>
      </c>
      <c r="L267" t="s">
        <v>193</v>
      </c>
      <c r="M267" t="s">
        <v>195</v>
      </c>
      <c r="N267" t="s">
        <v>195</v>
      </c>
      <c r="O267" t="s">
        <v>196</v>
      </c>
      <c r="P267" t="s">
        <v>1158</v>
      </c>
      <c r="R267" t="s">
        <v>188</v>
      </c>
      <c r="S267" t="s">
        <v>1159</v>
      </c>
      <c r="T267" t="s">
        <v>201</v>
      </c>
      <c r="U267" t="s">
        <v>202</v>
      </c>
      <c r="W267" t="s">
        <v>203</v>
      </c>
      <c r="X267" t="s">
        <v>211</v>
      </c>
      <c r="Y267">
        <v>1</v>
      </c>
      <c r="Z267">
        <v>1</v>
      </c>
      <c r="AA267">
        <v>0</v>
      </c>
      <c r="AB267">
        <v>0</v>
      </c>
      <c r="AC267">
        <v>0</v>
      </c>
      <c r="AD267">
        <v>0</v>
      </c>
      <c r="AE267">
        <v>0</v>
      </c>
      <c r="AF267">
        <v>1</v>
      </c>
      <c r="AG267">
        <v>0</v>
      </c>
      <c r="AH267">
        <v>1</v>
      </c>
      <c r="AI267">
        <v>0</v>
      </c>
      <c r="AJ267" t="s">
        <v>188</v>
      </c>
      <c r="AK267" t="s">
        <v>217</v>
      </c>
      <c r="AL267" t="s">
        <v>647</v>
      </c>
    </row>
    <row r="268" spans="1:38" x14ac:dyDescent="0.35">
      <c r="A268">
        <v>447171</v>
      </c>
      <c r="B268">
        <v>131062</v>
      </c>
      <c r="C268" t="s">
        <v>188</v>
      </c>
      <c r="D268">
        <v>92805</v>
      </c>
      <c r="E268" t="s">
        <v>1157</v>
      </c>
      <c r="F268">
        <v>3201253</v>
      </c>
      <c r="G268">
        <v>0.06</v>
      </c>
      <c r="H268" t="s">
        <v>190</v>
      </c>
      <c r="I268" s="67">
        <v>45478</v>
      </c>
      <c r="J268" t="s">
        <v>202</v>
      </c>
      <c r="K268" t="s">
        <v>213</v>
      </c>
      <c r="L268" t="s">
        <v>193</v>
      </c>
      <c r="M268" t="s">
        <v>195</v>
      </c>
      <c r="N268" t="s">
        <v>195</v>
      </c>
      <c r="O268" t="s">
        <v>196</v>
      </c>
      <c r="P268" t="s">
        <v>1158</v>
      </c>
      <c r="R268" t="s">
        <v>188</v>
      </c>
      <c r="S268" t="s">
        <v>1159</v>
      </c>
      <c r="T268" t="s">
        <v>201</v>
      </c>
      <c r="U268" t="s">
        <v>202</v>
      </c>
      <c r="W268" t="s">
        <v>203</v>
      </c>
      <c r="X268" t="s">
        <v>206</v>
      </c>
      <c r="Y268">
        <v>0</v>
      </c>
      <c r="Z268">
        <v>0</v>
      </c>
      <c r="AA268">
        <v>0</v>
      </c>
      <c r="AB268">
        <v>0</v>
      </c>
      <c r="AC268">
        <v>1</v>
      </c>
      <c r="AD268">
        <v>1</v>
      </c>
      <c r="AE268">
        <v>0</v>
      </c>
      <c r="AF268">
        <v>0</v>
      </c>
      <c r="AG268">
        <v>1</v>
      </c>
      <c r="AH268">
        <v>-1</v>
      </c>
      <c r="AI268">
        <v>0</v>
      </c>
      <c r="AJ268" t="s">
        <v>188</v>
      </c>
      <c r="AK268" t="s">
        <v>217</v>
      </c>
      <c r="AL268" t="s">
        <v>647</v>
      </c>
    </row>
    <row r="269" spans="1:38" x14ac:dyDescent="0.35">
      <c r="A269">
        <v>446130</v>
      </c>
      <c r="B269">
        <v>125420</v>
      </c>
      <c r="C269" t="s">
        <v>188</v>
      </c>
      <c r="D269">
        <v>92806</v>
      </c>
      <c r="E269" t="s">
        <v>1160</v>
      </c>
      <c r="F269">
        <v>3201254</v>
      </c>
      <c r="G269">
        <v>0.53</v>
      </c>
      <c r="H269" t="s">
        <v>190</v>
      </c>
      <c r="I269" s="67">
        <v>45504</v>
      </c>
      <c r="J269" t="s">
        <v>202</v>
      </c>
      <c r="K269" t="s">
        <v>213</v>
      </c>
      <c r="L269" t="s">
        <v>193</v>
      </c>
      <c r="M269" t="s">
        <v>195</v>
      </c>
      <c r="N269" t="s">
        <v>195</v>
      </c>
      <c r="O269" t="s">
        <v>196</v>
      </c>
      <c r="P269" t="s">
        <v>1161</v>
      </c>
      <c r="Q269" t="s">
        <v>938</v>
      </c>
      <c r="R269" t="s">
        <v>188</v>
      </c>
      <c r="S269" t="s">
        <v>1162</v>
      </c>
      <c r="T269" t="s">
        <v>201</v>
      </c>
      <c r="U269" t="s">
        <v>202</v>
      </c>
      <c r="W269" t="s">
        <v>203</v>
      </c>
      <c r="X269" t="s">
        <v>211</v>
      </c>
      <c r="Y269">
        <v>0</v>
      </c>
      <c r="Z269">
        <v>0</v>
      </c>
      <c r="AA269">
        <v>0</v>
      </c>
      <c r="AB269">
        <v>0</v>
      </c>
      <c r="AC269">
        <v>1</v>
      </c>
      <c r="AD269">
        <v>1</v>
      </c>
      <c r="AE269">
        <v>0</v>
      </c>
      <c r="AF269">
        <v>0</v>
      </c>
      <c r="AG269">
        <v>1</v>
      </c>
      <c r="AH269">
        <v>-1</v>
      </c>
      <c r="AI269">
        <v>0</v>
      </c>
      <c r="AJ269" t="s">
        <v>658</v>
      </c>
      <c r="AK269" t="s">
        <v>241</v>
      </c>
      <c r="AL269" t="s">
        <v>647</v>
      </c>
    </row>
    <row r="270" spans="1:38" x14ac:dyDescent="0.35">
      <c r="A270">
        <v>446130</v>
      </c>
      <c r="B270">
        <v>125420</v>
      </c>
      <c r="C270" t="s">
        <v>188</v>
      </c>
      <c r="D270">
        <v>92806</v>
      </c>
      <c r="E270" t="s">
        <v>1160</v>
      </c>
      <c r="F270">
        <v>3201254</v>
      </c>
      <c r="G270">
        <v>0.53</v>
      </c>
      <c r="H270" t="s">
        <v>190</v>
      </c>
      <c r="I270" s="67">
        <v>45504</v>
      </c>
      <c r="J270" t="s">
        <v>202</v>
      </c>
      <c r="K270" t="s">
        <v>213</v>
      </c>
      <c r="L270" t="s">
        <v>193</v>
      </c>
      <c r="M270" t="s">
        <v>195</v>
      </c>
      <c r="N270" t="s">
        <v>195</v>
      </c>
      <c r="O270" t="s">
        <v>196</v>
      </c>
      <c r="P270" t="s">
        <v>1161</v>
      </c>
      <c r="Q270" t="s">
        <v>938</v>
      </c>
      <c r="R270" t="s">
        <v>188</v>
      </c>
      <c r="S270" t="s">
        <v>1162</v>
      </c>
      <c r="T270" t="s">
        <v>201</v>
      </c>
      <c r="U270" t="s">
        <v>202</v>
      </c>
      <c r="W270" t="s">
        <v>203</v>
      </c>
      <c r="X270" t="s">
        <v>229</v>
      </c>
      <c r="Y270">
        <v>1</v>
      </c>
      <c r="Z270">
        <v>1</v>
      </c>
      <c r="AA270">
        <v>0</v>
      </c>
      <c r="AB270">
        <v>0</v>
      </c>
      <c r="AC270">
        <v>0</v>
      </c>
      <c r="AD270">
        <v>0</v>
      </c>
      <c r="AE270">
        <v>0</v>
      </c>
      <c r="AF270">
        <v>1</v>
      </c>
      <c r="AG270">
        <v>0</v>
      </c>
      <c r="AH270">
        <v>1</v>
      </c>
      <c r="AI270">
        <v>0</v>
      </c>
      <c r="AJ270" t="s">
        <v>658</v>
      </c>
      <c r="AK270" t="s">
        <v>241</v>
      </c>
      <c r="AL270" t="s">
        <v>647</v>
      </c>
    </row>
    <row r="271" spans="1:38" x14ac:dyDescent="0.35">
      <c r="A271">
        <v>447271</v>
      </c>
      <c r="B271">
        <v>129022</v>
      </c>
      <c r="C271" t="s">
        <v>188</v>
      </c>
      <c r="D271">
        <v>92808</v>
      </c>
      <c r="E271" t="s">
        <v>1163</v>
      </c>
      <c r="F271">
        <v>3201255</v>
      </c>
      <c r="G271">
        <v>0.11</v>
      </c>
      <c r="H271" t="s">
        <v>190</v>
      </c>
      <c r="I271" s="67">
        <v>45490</v>
      </c>
      <c r="J271" t="s">
        <v>202</v>
      </c>
      <c r="K271" t="s">
        <v>213</v>
      </c>
      <c r="L271" t="s">
        <v>193</v>
      </c>
      <c r="M271" t="s">
        <v>195</v>
      </c>
      <c r="N271" t="s">
        <v>195</v>
      </c>
      <c r="O271" t="s">
        <v>196</v>
      </c>
      <c r="P271" t="s">
        <v>1164</v>
      </c>
      <c r="R271" t="s">
        <v>188</v>
      </c>
      <c r="S271" t="s">
        <v>1165</v>
      </c>
      <c r="T271" t="s">
        <v>201</v>
      </c>
      <c r="U271" t="s">
        <v>202</v>
      </c>
      <c r="W271" t="s">
        <v>203</v>
      </c>
      <c r="X271" t="s">
        <v>206</v>
      </c>
      <c r="Y271">
        <v>1</v>
      </c>
      <c r="Z271">
        <v>1</v>
      </c>
      <c r="AA271">
        <v>0</v>
      </c>
      <c r="AB271">
        <v>0</v>
      </c>
      <c r="AC271">
        <v>1</v>
      </c>
      <c r="AD271">
        <v>1</v>
      </c>
      <c r="AE271">
        <v>0</v>
      </c>
      <c r="AF271">
        <v>1</v>
      </c>
      <c r="AG271">
        <v>1</v>
      </c>
      <c r="AH271">
        <v>0</v>
      </c>
      <c r="AI271">
        <v>0</v>
      </c>
      <c r="AJ271" t="s">
        <v>188</v>
      </c>
      <c r="AK271" t="s">
        <v>217</v>
      </c>
      <c r="AL271" t="s">
        <v>647</v>
      </c>
    </row>
    <row r="272" spans="1:38" x14ac:dyDescent="0.35">
      <c r="A272">
        <v>448532</v>
      </c>
      <c r="B272">
        <v>137672</v>
      </c>
      <c r="C272" t="s">
        <v>188</v>
      </c>
      <c r="D272">
        <v>92809</v>
      </c>
      <c r="E272" t="s">
        <v>1166</v>
      </c>
      <c r="F272">
        <v>3201256</v>
      </c>
      <c r="G272">
        <v>0.25</v>
      </c>
      <c r="H272" t="s">
        <v>190</v>
      </c>
      <c r="I272" s="67">
        <v>45490</v>
      </c>
      <c r="J272" t="s">
        <v>202</v>
      </c>
      <c r="K272" t="s">
        <v>213</v>
      </c>
      <c r="L272" t="s">
        <v>193</v>
      </c>
      <c r="M272" t="s">
        <v>223</v>
      </c>
      <c r="N272" t="s">
        <v>195</v>
      </c>
      <c r="O272" t="s">
        <v>210</v>
      </c>
      <c r="P272" t="s">
        <v>1167</v>
      </c>
      <c r="Q272" t="s">
        <v>1168</v>
      </c>
      <c r="R272" t="s">
        <v>188</v>
      </c>
      <c r="S272" t="s">
        <v>1169</v>
      </c>
      <c r="T272" t="s">
        <v>201</v>
      </c>
      <c r="U272" t="s">
        <v>191</v>
      </c>
      <c r="W272" t="s">
        <v>203</v>
      </c>
      <c r="X272" t="s">
        <v>204</v>
      </c>
      <c r="Y272">
        <v>1</v>
      </c>
      <c r="Z272">
        <v>1</v>
      </c>
      <c r="AA272">
        <v>0</v>
      </c>
      <c r="AB272">
        <v>0</v>
      </c>
      <c r="AC272">
        <v>0</v>
      </c>
      <c r="AD272">
        <v>0</v>
      </c>
      <c r="AE272">
        <v>0</v>
      </c>
      <c r="AF272">
        <v>1</v>
      </c>
      <c r="AG272">
        <v>0</v>
      </c>
      <c r="AH272">
        <v>1</v>
      </c>
      <c r="AI272">
        <v>0</v>
      </c>
      <c r="AJ272" t="s">
        <v>658</v>
      </c>
      <c r="AK272" t="s">
        <v>241</v>
      </c>
      <c r="AL272" t="s">
        <v>647</v>
      </c>
    </row>
    <row r="273" spans="1:38" x14ac:dyDescent="0.35">
      <c r="A273">
        <v>448532</v>
      </c>
      <c r="B273">
        <v>137672</v>
      </c>
      <c r="C273" t="s">
        <v>188</v>
      </c>
      <c r="D273">
        <v>92809</v>
      </c>
      <c r="E273" t="s">
        <v>1166</v>
      </c>
      <c r="F273">
        <v>3201256</v>
      </c>
      <c r="G273">
        <v>0.25</v>
      </c>
      <c r="H273" t="s">
        <v>190</v>
      </c>
      <c r="I273" s="67">
        <v>45490</v>
      </c>
      <c r="J273" t="s">
        <v>202</v>
      </c>
      <c r="K273" t="s">
        <v>213</v>
      </c>
      <c r="L273" t="s">
        <v>193</v>
      </c>
      <c r="M273" t="s">
        <v>223</v>
      </c>
      <c r="N273" t="s">
        <v>195</v>
      </c>
      <c r="O273" t="s">
        <v>210</v>
      </c>
      <c r="P273" t="s">
        <v>1167</v>
      </c>
      <c r="Q273" t="s">
        <v>1168</v>
      </c>
      <c r="R273" t="s">
        <v>188</v>
      </c>
      <c r="S273" t="s">
        <v>1169</v>
      </c>
      <c r="T273" t="s">
        <v>201</v>
      </c>
      <c r="U273" t="s">
        <v>191</v>
      </c>
      <c r="W273" t="s">
        <v>203</v>
      </c>
      <c r="X273" t="s">
        <v>206</v>
      </c>
      <c r="Y273">
        <v>1</v>
      </c>
      <c r="Z273">
        <v>1</v>
      </c>
      <c r="AA273">
        <v>0</v>
      </c>
      <c r="AB273">
        <v>0</v>
      </c>
      <c r="AC273">
        <v>0</v>
      </c>
      <c r="AD273">
        <v>0</v>
      </c>
      <c r="AE273">
        <v>0</v>
      </c>
      <c r="AF273">
        <v>1</v>
      </c>
      <c r="AG273">
        <v>0</v>
      </c>
      <c r="AH273">
        <v>1</v>
      </c>
      <c r="AI273">
        <v>0</v>
      </c>
      <c r="AJ273" t="s">
        <v>658</v>
      </c>
      <c r="AK273" t="s">
        <v>241</v>
      </c>
      <c r="AL273" t="s">
        <v>647</v>
      </c>
    </row>
    <row r="274" spans="1:38" x14ac:dyDescent="0.35">
      <c r="A274">
        <v>445884</v>
      </c>
      <c r="B274">
        <v>130506</v>
      </c>
      <c r="C274" t="s">
        <v>188</v>
      </c>
      <c r="D274">
        <v>92816</v>
      </c>
      <c r="E274" t="s">
        <v>1170</v>
      </c>
      <c r="F274">
        <v>3200458</v>
      </c>
      <c r="G274">
        <v>0.19</v>
      </c>
      <c r="H274" t="s">
        <v>190</v>
      </c>
      <c r="I274" s="67">
        <v>45491</v>
      </c>
      <c r="J274" t="s">
        <v>202</v>
      </c>
      <c r="K274" t="s">
        <v>213</v>
      </c>
      <c r="L274" t="s">
        <v>193</v>
      </c>
      <c r="M274" t="s">
        <v>195</v>
      </c>
      <c r="N274" t="s">
        <v>195</v>
      </c>
      <c r="O274" t="s">
        <v>196</v>
      </c>
      <c r="P274" t="s">
        <v>1171</v>
      </c>
      <c r="R274" t="s">
        <v>188</v>
      </c>
      <c r="S274" t="s">
        <v>1172</v>
      </c>
      <c r="T274" t="s">
        <v>201</v>
      </c>
      <c r="U274" t="s">
        <v>202</v>
      </c>
      <c r="W274" t="s">
        <v>203</v>
      </c>
      <c r="X274" t="s">
        <v>211</v>
      </c>
      <c r="Y274">
        <v>1</v>
      </c>
      <c r="Z274">
        <v>1</v>
      </c>
      <c r="AA274">
        <v>0</v>
      </c>
      <c r="AB274">
        <v>0</v>
      </c>
      <c r="AC274">
        <v>0</v>
      </c>
      <c r="AD274">
        <v>0</v>
      </c>
      <c r="AE274">
        <v>0</v>
      </c>
      <c r="AF274">
        <v>1</v>
      </c>
      <c r="AG274">
        <v>0</v>
      </c>
      <c r="AH274">
        <v>1</v>
      </c>
      <c r="AI274">
        <v>0</v>
      </c>
      <c r="AJ274" t="s">
        <v>188</v>
      </c>
      <c r="AK274" t="s">
        <v>217</v>
      </c>
      <c r="AL274" t="s">
        <v>647</v>
      </c>
    </row>
    <row r="275" spans="1:38" x14ac:dyDescent="0.35">
      <c r="A275">
        <v>445884</v>
      </c>
      <c r="B275">
        <v>130506</v>
      </c>
      <c r="C275" t="s">
        <v>188</v>
      </c>
      <c r="D275">
        <v>92816</v>
      </c>
      <c r="E275" t="s">
        <v>1170</v>
      </c>
      <c r="F275">
        <v>3200458</v>
      </c>
      <c r="G275">
        <v>0.19</v>
      </c>
      <c r="H275" t="s">
        <v>190</v>
      </c>
      <c r="I275" s="67">
        <v>45491</v>
      </c>
      <c r="J275" t="s">
        <v>202</v>
      </c>
      <c r="K275" t="s">
        <v>213</v>
      </c>
      <c r="L275" t="s">
        <v>193</v>
      </c>
      <c r="M275" t="s">
        <v>195</v>
      </c>
      <c r="N275" t="s">
        <v>195</v>
      </c>
      <c r="O275" t="s">
        <v>196</v>
      </c>
      <c r="P275" t="s">
        <v>1171</v>
      </c>
      <c r="R275" t="s">
        <v>188</v>
      </c>
      <c r="S275" t="s">
        <v>1172</v>
      </c>
      <c r="T275" t="s">
        <v>201</v>
      </c>
      <c r="U275" t="s">
        <v>191</v>
      </c>
      <c r="W275" t="s">
        <v>203</v>
      </c>
      <c r="X275" t="s">
        <v>206</v>
      </c>
      <c r="Y275">
        <v>2</v>
      </c>
      <c r="Z275">
        <v>2</v>
      </c>
      <c r="AA275">
        <v>0</v>
      </c>
      <c r="AB275">
        <v>0</v>
      </c>
      <c r="AC275">
        <v>0</v>
      </c>
      <c r="AD275">
        <v>0</v>
      </c>
      <c r="AE275">
        <v>0</v>
      </c>
      <c r="AF275">
        <v>2</v>
      </c>
      <c r="AG275">
        <v>0</v>
      </c>
      <c r="AH275">
        <v>2</v>
      </c>
      <c r="AI275">
        <v>0</v>
      </c>
      <c r="AJ275" t="s">
        <v>188</v>
      </c>
      <c r="AK275" t="s">
        <v>217</v>
      </c>
      <c r="AL275" t="s">
        <v>647</v>
      </c>
    </row>
    <row r="276" spans="1:38" x14ac:dyDescent="0.35">
      <c r="A276">
        <v>445884</v>
      </c>
      <c r="B276">
        <v>130506</v>
      </c>
      <c r="C276" t="s">
        <v>188</v>
      </c>
      <c r="D276">
        <v>92816</v>
      </c>
      <c r="E276" t="s">
        <v>1170</v>
      </c>
      <c r="F276">
        <v>3200458</v>
      </c>
      <c r="G276">
        <v>0.19</v>
      </c>
      <c r="H276" t="s">
        <v>190</v>
      </c>
      <c r="I276" s="67">
        <v>45491</v>
      </c>
      <c r="J276" t="s">
        <v>202</v>
      </c>
      <c r="K276" t="s">
        <v>213</v>
      </c>
      <c r="L276" t="s">
        <v>193</v>
      </c>
      <c r="M276" t="s">
        <v>195</v>
      </c>
      <c r="N276" t="s">
        <v>195</v>
      </c>
      <c r="O276" t="s">
        <v>196</v>
      </c>
      <c r="P276" t="s">
        <v>1171</v>
      </c>
      <c r="R276" t="s">
        <v>188</v>
      </c>
      <c r="S276" t="s">
        <v>1172</v>
      </c>
      <c r="T276" t="s">
        <v>201</v>
      </c>
      <c r="U276" t="s">
        <v>202</v>
      </c>
      <c r="W276" t="s">
        <v>203</v>
      </c>
      <c r="X276" t="s">
        <v>206</v>
      </c>
      <c r="Y276">
        <v>0</v>
      </c>
      <c r="Z276">
        <v>0</v>
      </c>
      <c r="AA276">
        <v>0</v>
      </c>
      <c r="AB276">
        <v>0</v>
      </c>
      <c r="AC276">
        <v>1</v>
      </c>
      <c r="AD276">
        <v>1</v>
      </c>
      <c r="AE276">
        <v>0</v>
      </c>
      <c r="AF276">
        <v>0</v>
      </c>
      <c r="AG276">
        <v>1</v>
      </c>
      <c r="AH276">
        <v>-1</v>
      </c>
      <c r="AI276">
        <v>0</v>
      </c>
      <c r="AJ276" t="s">
        <v>188</v>
      </c>
      <c r="AK276" t="s">
        <v>217</v>
      </c>
      <c r="AL276" t="s">
        <v>647</v>
      </c>
    </row>
    <row r="277" spans="1:38" x14ac:dyDescent="0.35">
      <c r="A277">
        <v>450409</v>
      </c>
      <c r="B277">
        <v>121321</v>
      </c>
      <c r="C277" t="s">
        <v>188</v>
      </c>
      <c r="D277">
        <v>86561</v>
      </c>
      <c r="E277" t="s">
        <v>1173</v>
      </c>
      <c r="F277">
        <v>3211294</v>
      </c>
      <c r="G277">
        <v>0.01</v>
      </c>
      <c r="H277" t="s">
        <v>293</v>
      </c>
      <c r="I277" s="67">
        <v>45525</v>
      </c>
      <c r="J277" t="s">
        <v>191</v>
      </c>
      <c r="K277" t="s">
        <v>213</v>
      </c>
      <c r="L277" t="s">
        <v>193</v>
      </c>
      <c r="M277" t="s">
        <v>223</v>
      </c>
      <c r="N277" t="s">
        <v>195</v>
      </c>
      <c r="O277" t="s">
        <v>210</v>
      </c>
      <c r="P277" t="s">
        <v>1174</v>
      </c>
      <c r="Q277" t="s">
        <v>1175</v>
      </c>
      <c r="R277" t="s">
        <v>188</v>
      </c>
      <c r="S277" t="s">
        <v>1176</v>
      </c>
      <c r="T277" t="s">
        <v>201</v>
      </c>
      <c r="U277" t="s">
        <v>191</v>
      </c>
      <c r="W277" t="s">
        <v>203</v>
      </c>
      <c r="X277" t="s">
        <v>206</v>
      </c>
      <c r="Y277">
        <v>1</v>
      </c>
      <c r="Z277">
        <v>1</v>
      </c>
      <c r="AA277">
        <v>0</v>
      </c>
      <c r="AB277">
        <v>0</v>
      </c>
      <c r="AC277">
        <v>0</v>
      </c>
      <c r="AD277">
        <v>0</v>
      </c>
      <c r="AE277">
        <v>0</v>
      </c>
      <c r="AF277">
        <v>1</v>
      </c>
      <c r="AG277">
        <v>0</v>
      </c>
      <c r="AH277">
        <v>1</v>
      </c>
      <c r="AI277">
        <v>0</v>
      </c>
      <c r="AJ277" t="s">
        <v>658</v>
      </c>
      <c r="AK277" t="s">
        <v>241</v>
      </c>
      <c r="AL277" t="s">
        <v>647</v>
      </c>
    </row>
    <row r="278" spans="1:38" x14ac:dyDescent="0.35">
      <c r="A278">
        <v>457304</v>
      </c>
      <c r="B278">
        <v>111572</v>
      </c>
      <c r="C278" t="s">
        <v>188</v>
      </c>
      <c r="D278">
        <v>93045</v>
      </c>
      <c r="E278" t="s">
        <v>1177</v>
      </c>
      <c r="F278">
        <v>3211295</v>
      </c>
      <c r="G278">
        <v>0.01</v>
      </c>
      <c r="H278" t="s">
        <v>293</v>
      </c>
      <c r="I278" s="67">
        <v>45527</v>
      </c>
      <c r="J278" t="s">
        <v>202</v>
      </c>
      <c r="K278" t="s">
        <v>213</v>
      </c>
      <c r="L278" t="s">
        <v>193</v>
      </c>
      <c r="M278" t="s">
        <v>194</v>
      </c>
      <c r="N278" t="s">
        <v>195</v>
      </c>
      <c r="O278" t="s">
        <v>210</v>
      </c>
      <c r="P278" t="s">
        <v>1178</v>
      </c>
      <c r="Q278" t="s">
        <v>307</v>
      </c>
      <c r="R278" t="s">
        <v>252</v>
      </c>
      <c r="S278" t="s">
        <v>1179</v>
      </c>
      <c r="T278" t="s">
        <v>201</v>
      </c>
      <c r="U278" t="s">
        <v>202</v>
      </c>
      <c r="W278" t="s">
        <v>203</v>
      </c>
      <c r="X278" t="s">
        <v>231</v>
      </c>
      <c r="Y278">
        <v>1</v>
      </c>
      <c r="Z278">
        <v>1</v>
      </c>
      <c r="AA278">
        <v>0</v>
      </c>
      <c r="AB278">
        <v>0</v>
      </c>
      <c r="AC278">
        <v>0</v>
      </c>
      <c r="AD278">
        <v>0</v>
      </c>
      <c r="AE278">
        <v>0</v>
      </c>
      <c r="AF278">
        <v>1</v>
      </c>
      <c r="AG278">
        <v>0</v>
      </c>
      <c r="AH278">
        <v>1</v>
      </c>
      <c r="AI278">
        <v>0</v>
      </c>
      <c r="AJ278" t="s">
        <v>307</v>
      </c>
      <c r="AK278" t="s">
        <v>205</v>
      </c>
      <c r="AL278" t="s">
        <v>647</v>
      </c>
    </row>
    <row r="279" spans="1:38" x14ac:dyDescent="0.35">
      <c r="A279">
        <v>445635</v>
      </c>
      <c r="B279">
        <v>131815</v>
      </c>
      <c r="C279" t="s">
        <v>188</v>
      </c>
      <c r="D279">
        <v>86191</v>
      </c>
      <c r="E279" t="s">
        <v>1180</v>
      </c>
      <c r="F279">
        <v>3211296</v>
      </c>
      <c r="G279">
        <v>0.12</v>
      </c>
      <c r="H279" t="s">
        <v>190</v>
      </c>
      <c r="I279" s="67">
        <v>45523</v>
      </c>
      <c r="J279" t="s">
        <v>191</v>
      </c>
      <c r="K279" t="s">
        <v>213</v>
      </c>
      <c r="L279" t="s">
        <v>193</v>
      </c>
      <c r="M279" t="s">
        <v>195</v>
      </c>
      <c r="N279" t="s">
        <v>195</v>
      </c>
      <c r="O279" t="s">
        <v>196</v>
      </c>
      <c r="P279" t="s">
        <v>1181</v>
      </c>
      <c r="Q279" t="s">
        <v>430</v>
      </c>
      <c r="R279" t="s">
        <v>188</v>
      </c>
      <c r="S279" t="s">
        <v>1182</v>
      </c>
      <c r="T279" t="s">
        <v>201</v>
      </c>
      <c r="U279" t="s">
        <v>202</v>
      </c>
      <c r="W279" t="s">
        <v>203</v>
      </c>
      <c r="X279" t="s">
        <v>206</v>
      </c>
      <c r="Y279">
        <v>0</v>
      </c>
      <c r="Z279">
        <v>0</v>
      </c>
      <c r="AA279">
        <v>0</v>
      </c>
      <c r="AB279">
        <v>0</v>
      </c>
      <c r="AC279">
        <v>1</v>
      </c>
      <c r="AD279">
        <v>1</v>
      </c>
      <c r="AE279">
        <v>0</v>
      </c>
      <c r="AF279">
        <v>0</v>
      </c>
      <c r="AG279">
        <v>1</v>
      </c>
      <c r="AH279">
        <v>-1</v>
      </c>
      <c r="AI279">
        <v>0</v>
      </c>
      <c r="AJ279" t="s">
        <v>430</v>
      </c>
      <c r="AK279" t="s">
        <v>360</v>
      </c>
      <c r="AL279" t="s">
        <v>647</v>
      </c>
    </row>
    <row r="280" spans="1:38" x14ac:dyDescent="0.35">
      <c r="A280">
        <v>445635</v>
      </c>
      <c r="B280">
        <v>131815</v>
      </c>
      <c r="C280" t="s">
        <v>188</v>
      </c>
      <c r="D280">
        <v>86191</v>
      </c>
      <c r="E280" t="s">
        <v>1180</v>
      </c>
      <c r="F280">
        <v>3211296</v>
      </c>
      <c r="G280">
        <v>0.12</v>
      </c>
      <c r="H280" t="s">
        <v>190</v>
      </c>
      <c r="I280" s="67">
        <v>45523</v>
      </c>
      <c r="J280" t="s">
        <v>191</v>
      </c>
      <c r="K280" t="s">
        <v>213</v>
      </c>
      <c r="L280" t="s">
        <v>193</v>
      </c>
      <c r="M280" t="s">
        <v>195</v>
      </c>
      <c r="N280" t="s">
        <v>195</v>
      </c>
      <c r="O280" t="s">
        <v>196</v>
      </c>
      <c r="P280" t="s">
        <v>1181</v>
      </c>
      <c r="Q280" t="s">
        <v>430</v>
      </c>
      <c r="R280" t="s">
        <v>188</v>
      </c>
      <c r="S280" t="s">
        <v>1182</v>
      </c>
      <c r="T280" t="s">
        <v>201</v>
      </c>
      <c r="U280" t="s">
        <v>202</v>
      </c>
      <c r="W280" t="s">
        <v>203</v>
      </c>
      <c r="X280" t="s">
        <v>211</v>
      </c>
      <c r="Y280">
        <v>1</v>
      </c>
      <c r="Z280">
        <v>1</v>
      </c>
      <c r="AA280">
        <v>0</v>
      </c>
      <c r="AB280">
        <v>0</v>
      </c>
      <c r="AC280">
        <v>0</v>
      </c>
      <c r="AD280">
        <v>0</v>
      </c>
      <c r="AE280">
        <v>0</v>
      </c>
      <c r="AF280">
        <v>1</v>
      </c>
      <c r="AG280">
        <v>0</v>
      </c>
      <c r="AH280">
        <v>1</v>
      </c>
      <c r="AI280">
        <v>0</v>
      </c>
      <c r="AJ280" t="s">
        <v>430</v>
      </c>
      <c r="AK280" t="s">
        <v>360</v>
      </c>
      <c r="AL280" t="s">
        <v>647</v>
      </c>
    </row>
    <row r="281" spans="1:38" x14ac:dyDescent="0.35">
      <c r="A281">
        <v>456201</v>
      </c>
      <c r="B281">
        <v>115059</v>
      </c>
      <c r="C281" t="s">
        <v>188</v>
      </c>
      <c r="D281">
        <v>93050</v>
      </c>
      <c r="E281" t="s">
        <v>1186</v>
      </c>
      <c r="F281">
        <v>3211298</v>
      </c>
      <c r="G281">
        <v>0.1</v>
      </c>
      <c r="H281" t="s">
        <v>190</v>
      </c>
      <c r="I281" s="67">
        <v>45518</v>
      </c>
      <c r="J281" t="s">
        <v>202</v>
      </c>
      <c r="K281" t="s">
        <v>213</v>
      </c>
      <c r="L281" t="s">
        <v>193</v>
      </c>
      <c r="M281" t="s">
        <v>194</v>
      </c>
      <c r="N281" t="s">
        <v>195</v>
      </c>
      <c r="O281" t="s">
        <v>196</v>
      </c>
      <c r="P281" t="s">
        <v>1187</v>
      </c>
      <c r="R281" t="s">
        <v>325</v>
      </c>
      <c r="S281" t="s">
        <v>1188</v>
      </c>
      <c r="T281" t="s">
        <v>201</v>
      </c>
      <c r="U281" t="s">
        <v>202</v>
      </c>
      <c r="W281" t="s">
        <v>203</v>
      </c>
      <c r="X281" t="s">
        <v>204</v>
      </c>
      <c r="Y281">
        <v>2</v>
      </c>
      <c r="Z281">
        <v>2</v>
      </c>
      <c r="AA281">
        <v>0</v>
      </c>
      <c r="AB281">
        <v>0</v>
      </c>
      <c r="AC281">
        <v>0</v>
      </c>
      <c r="AD281">
        <v>0</v>
      </c>
      <c r="AE281">
        <v>0</v>
      </c>
      <c r="AF281">
        <v>2</v>
      </c>
      <c r="AG281">
        <v>0</v>
      </c>
      <c r="AH281">
        <v>2</v>
      </c>
      <c r="AI281">
        <v>0</v>
      </c>
      <c r="AJ281" t="s">
        <v>325</v>
      </c>
      <c r="AK281" t="s">
        <v>205</v>
      </c>
      <c r="AL281" t="s">
        <v>647</v>
      </c>
    </row>
    <row r="282" spans="1:38" x14ac:dyDescent="0.35">
      <c r="A282">
        <v>456201</v>
      </c>
      <c r="B282">
        <v>115059</v>
      </c>
      <c r="C282" t="s">
        <v>188</v>
      </c>
      <c r="D282">
        <v>93050</v>
      </c>
      <c r="E282" t="s">
        <v>1186</v>
      </c>
      <c r="F282">
        <v>3211298</v>
      </c>
      <c r="G282">
        <v>0.1</v>
      </c>
      <c r="H282" t="s">
        <v>190</v>
      </c>
      <c r="I282" s="67">
        <v>45518</v>
      </c>
      <c r="J282" t="s">
        <v>202</v>
      </c>
      <c r="K282" t="s">
        <v>213</v>
      </c>
      <c r="L282" t="s">
        <v>193</v>
      </c>
      <c r="M282" t="s">
        <v>194</v>
      </c>
      <c r="N282" t="s">
        <v>195</v>
      </c>
      <c r="O282" t="s">
        <v>224</v>
      </c>
      <c r="P282" t="s">
        <v>1187</v>
      </c>
      <c r="R282" t="s">
        <v>325</v>
      </c>
      <c r="S282" t="s">
        <v>1188</v>
      </c>
      <c r="T282" t="s">
        <v>201</v>
      </c>
      <c r="U282" t="s">
        <v>191</v>
      </c>
      <c r="W282" t="s">
        <v>203</v>
      </c>
      <c r="X282" t="s">
        <v>206</v>
      </c>
      <c r="Y282">
        <v>2</v>
      </c>
      <c r="Z282">
        <v>2</v>
      </c>
      <c r="AA282">
        <v>0</v>
      </c>
      <c r="AB282">
        <v>0</v>
      </c>
      <c r="AC282">
        <v>0</v>
      </c>
      <c r="AD282">
        <v>0</v>
      </c>
      <c r="AE282">
        <v>0</v>
      </c>
      <c r="AF282">
        <v>2</v>
      </c>
      <c r="AG282">
        <v>0</v>
      </c>
      <c r="AH282">
        <v>2</v>
      </c>
      <c r="AI282">
        <v>0</v>
      </c>
      <c r="AJ282" t="s">
        <v>325</v>
      </c>
      <c r="AK282" t="s">
        <v>205</v>
      </c>
      <c r="AL282" t="s">
        <v>647</v>
      </c>
    </row>
    <row r="283" spans="1:38" x14ac:dyDescent="0.35">
      <c r="A283">
        <v>456201</v>
      </c>
      <c r="B283">
        <v>115059</v>
      </c>
      <c r="C283" t="s">
        <v>188</v>
      </c>
      <c r="D283">
        <v>93050</v>
      </c>
      <c r="E283" t="s">
        <v>1186</v>
      </c>
      <c r="F283">
        <v>3211298</v>
      </c>
      <c r="G283">
        <v>0.1</v>
      </c>
      <c r="H283" t="s">
        <v>190</v>
      </c>
      <c r="I283" s="67">
        <v>45518</v>
      </c>
      <c r="J283" t="s">
        <v>202</v>
      </c>
      <c r="K283" t="s">
        <v>213</v>
      </c>
      <c r="L283" t="s">
        <v>193</v>
      </c>
      <c r="M283" t="s">
        <v>194</v>
      </c>
      <c r="N283" t="s">
        <v>195</v>
      </c>
      <c r="O283" t="s">
        <v>196</v>
      </c>
      <c r="P283" t="s">
        <v>1187</v>
      </c>
      <c r="R283" t="s">
        <v>325</v>
      </c>
      <c r="S283" t="s">
        <v>1188</v>
      </c>
      <c r="T283" t="s">
        <v>201</v>
      </c>
      <c r="U283" t="s">
        <v>202</v>
      </c>
      <c r="W283" t="s">
        <v>207</v>
      </c>
      <c r="X283" t="s">
        <v>206</v>
      </c>
      <c r="Y283">
        <v>0</v>
      </c>
      <c r="Z283">
        <v>0</v>
      </c>
      <c r="AA283">
        <v>0</v>
      </c>
      <c r="AB283">
        <v>0</v>
      </c>
      <c r="AC283">
        <v>1</v>
      </c>
      <c r="AD283">
        <v>1</v>
      </c>
      <c r="AE283">
        <v>0</v>
      </c>
      <c r="AF283">
        <v>0</v>
      </c>
      <c r="AG283">
        <v>1</v>
      </c>
      <c r="AH283">
        <v>-1</v>
      </c>
      <c r="AI283">
        <v>0</v>
      </c>
      <c r="AJ283" t="s">
        <v>325</v>
      </c>
      <c r="AK283" t="s">
        <v>205</v>
      </c>
      <c r="AL283" t="s">
        <v>647</v>
      </c>
    </row>
    <row r="284" spans="1:38" x14ac:dyDescent="0.35">
      <c r="A284">
        <v>453039</v>
      </c>
      <c r="B284">
        <v>117681</v>
      </c>
      <c r="C284" t="s">
        <v>188</v>
      </c>
      <c r="D284">
        <v>93114</v>
      </c>
      <c r="E284" t="s">
        <v>1189</v>
      </c>
      <c r="F284">
        <v>3215712</v>
      </c>
      <c r="G284">
        <v>0.28000000000000003</v>
      </c>
      <c r="H284" t="s">
        <v>190</v>
      </c>
      <c r="I284" s="67">
        <v>45551</v>
      </c>
      <c r="J284" t="s">
        <v>202</v>
      </c>
      <c r="K284" t="s">
        <v>213</v>
      </c>
      <c r="L284" t="s">
        <v>193</v>
      </c>
      <c r="M284" t="s">
        <v>195</v>
      </c>
      <c r="N284" t="s">
        <v>195</v>
      </c>
      <c r="O284" t="s">
        <v>196</v>
      </c>
      <c r="P284" t="s">
        <v>1190</v>
      </c>
      <c r="Q284" t="s">
        <v>318</v>
      </c>
      <c r="R284" t="s">
        <v>319</v>
      </c>
      <c r="S284" t="s">
        <v>1191</v>
      </c>
      <c r="T284" t="s">
        <v>201</v>
      </c>
      <c r="U284" t="s">
        <v>202</v>
      </c>
      <c r="W284" t="s">
        <v>203</v>
      </c>
      <c r="X284" t="s">
        <v>206</v>
      </c>
      <c r="Y284">
        <v>0</v>
      </c>
      <c r="Z284">
        <v>0</v>
      </c>
      <c r="AA284">
        <v>0</v>
      </c>
      <c r="AB284">
        <v>0</v>
      </c>
      <c r="AC284">
        <v>1</v>
      </c>
      <c r="AD284">
        <v>1</v>
      </c>
      <c r="AE284">
        <v>0</v>
      </c>
      <c r="AF284">
        <v>0</v>
      </c>
      <c r="AG284">
        <v>1</v>
      </c>
      <c r="AH284">
        <v>-1</v>
      </c>
      <c r="AI284">
        <v>0</v>
      </c>
      <c r="AJ284" t="s">
        <v>318</v>
      </c>
      <c r="AK284" t="s">
        <v>322</v>
      </c>
      <c r="AL284" t="s">
        <v>647</v>
      </c>
    </row>
    <row r="285" spans="1:38" x14ac:dyDescent="0.35">
      <c r="A285">
        <v>453039</v>
      </c>
      <c r="B285">
        <v>117681</v>
      </c>
      <c r="C285" t="s">
        <v>188</v>
      </c>
      <c r="D285">
        <v>93114</v>
      </c>
      <c r="E285" t="s">
        <v>1189</v>
      </c>
      <c r="F285">
        <v>3215712</v>
      </c>
      <c r="G285">
        <v>0.28000000000000003</v>
      </c>
      <c r="H285" t="s">
        <v>190</v>
      </c>
      <c r="I285" s="67">
        <v>45551</v>
      </c>
      <c r="J285" t="s">
        <v>202</v>
      </c>
      <c r="K285" t="s">
        <v>213</v>
      </c>
      <c r="L285" t="s">
        <v>193</v>
      </c>
      <c r="M285" t="s">
        <v>195</v>
      </c>
      <c r="N285" t="s">
        <v>195</v>
      </c>
      <c r="O285" t="s">
        <v>196</v>
      </c>
      <c r="P285" t="s">
        <v>1190</v>
      </c>
      <c r="Q285" t="s">
        <v>318</v>
      </c>
      <c r="R285" t="s">
        <v>319</v>
      </c>
      <c r="S285" t="s">
        <v>1191</v>
      </c>
      <c r="T285" t="s">
        <v>201</v>
      </c>
      <c r="U285" t="s">
        <v>202</v>
      </c>
      <c r="W285" t="s">
        <v>203</v>
      </c>
      <c r="X285" t="s">
        <v>211</v>
      </c>
      <c r="Y285">
        <v>1</v>
      </c>
      <c r="Z285">
        <v>1</v>
      </c>
      <c r="AA285">
        <v>0</v>
      </c>
      <c r="AB285">
        <v>0</v>
      </c>
      <c r="AC285">
        <v>0</v>
      </c>
      <c r="AD285">
        <v>0</v>
      </c>
      <c r="AE285">
        <v>0</v>
      </c>
      <c r="AF285">
        <v>1</v>
      </c>
      <c r="AG285">
        <v>0</v>
      </c>
      <c r="AH285">
        <v>1</v>
      </c>
      <c r="AI285">
        <v>0</v>
      </c>
      <c r="AJ285" t="s">
        <v>318</v>
      </c>
      <c r="AK285" t="s">
        <v>322</v>
      </c>
      <c r="AL285" t="s">
        <v>647</v>
      </c>
    </row>
    <row r="286" spans="1:38" x14ac:dyDescent="0.35">
      <c r="A286">
        <v>448724</v>
      </c>
      <c r="B286">
        <v>120990</v>
      </c>
      <c r="C286" t="s">
        <v>188</v>
      </c>
      <c r="D286">
        <v>93115</v>
      </c>
      <c r="E286" t="s">
        <v>1192</v>
      </c>
      <c r="F286">
        <v>3215713</v>
      </c>
      <c r="G286">
        <v>0.28999999999999998</v>
      </c>
      <c r="H286" t="s">
        <v>293</v>
      </c>
      <c r="I286" s="67">
        <v>45539</v>
      </c>
      <c r="J286" t="s">
        <v>202</v>
      </c>
      <c r="K286" t="s">
        <v>213</v>
      </c>
      <c r="L286" t="s">
        <v>193</v>
      </c>
      <c r="M286" t="s">
        <v>194</v>
      </c>
      <c r="N286" t="s">
        <v>195</v>
      </c>
      <c r="O286" t="s">
        <v>210</v>
      </c>
      <c r="P286" t="s">
        <v>1193</v>
      </c>
      <c r="Q286" t="s">
        <v>1194</v>
      </c>
      <c r="R286" t="s">
        <v>1195</v>
      </c>
      <c r="S286" t="s">
        <v>1196</v>
      </c>
      <c r="T286" t="s">
        <v>201</v>
      </c>
      <c r="U286" t="s">
        <v>202</v>
      </c>
      <c r="W286" t="s">
        <v>207</v>
      </c>
      <c r="X286" t="s">
        <v>204</v>
      </c>
      <c r="Y286">
        <v>1</v>
      </c>
      <c r="Z286">
        <v>1</v>
      </c>
      <c r="AA286">
        <v>0</v>
      </c>
      <c r="AB286">
        <v>0</v>
      </c>
      <c r="AC286">
        <v>0</v>
      </c>
      <c r="AD286">
        <v>0</v>
      </c>
      <c r="AE286">
        <v>0</v>
      </c>
      <c r="AF286">
        <v>1</v>
      </c>
      <c r="AG286">
        <v>0</v>
      </c>
      <c r="AH286">
        <v>1</v>
      </c>
      <c r="AI286">
        <v>0</v>
      </c>
      <c r="AJ286" t="s">
        <v>658</v>
      </c>
      <c r="AK286" t="s">
        <v>241</v>
      </c>
      <c r="AL286" t="s">
        <v>647</v>
      </c>
    </row>
    <row r="287" spans="1:38" x14ac:dyDescent="0.35">
      <c r="A287">
        <v>448724</v>
      </c>
      <c r="B287">
        <v>120990</v>
      </c>
      <c r="C287" t="s">
        <v>188</v>
      </c>
      <c r="D287">
        <v>93115</v>
      </c>
      <c r="E287" t="s">
        <v>1192</v>
      </c>
      <c r="F287">
        <v>3215713</v>
      </c>
      <c r="G287">
        <v>0.28999999999999998</v>
      </c>
      <c r="H287" t="s">
        <v>293</v>
      </c>
      <c r="I287" s="67">
        <v>45539</v>
      </c>
      <c r="J287" t="s">
        <v>202</v>
      </c>
      <c r="K287" t="s">
        <v>213</v>
      </c>
      <c r="L287" t="s">
        <v>193</v>
      </c>
      <c r="M287" t="s">
        <v>194</v>
      </c>
      <c r="N287" t="s">
        <v>195</v>
      </c>
      <c r="O287" t="s">
        <v>210</v>
      </c>
      <c r="P287" t="s">
        <v>1193</v>
      </c>
      <c r="Q287" t="s">
        <v>1194</v>
      </c>
      <c r="R287" t="s">
        <v>1195</v>
      </c>
      <c r="S287" t="s">
        <v>1196</v>
      </c>
      <c r="T287" t="s">
        <v>201</v>
      </c>
      <c r="U287" t="s">
        <v>202</v>
      </c>
      <c r="W287" t="s">
        <v>207</v>
      </c>
      <c r="X287" t="s">
        <v>206</v>
      </c>
      <c r="Y287">
        <v>1</v>
      </c>
      <c r="Z287">
        <v>1</v>
      </c>
      <c r="AA287">
        <v>0</v>
      </c>
      <c r="AB287">
        <v>0</v>
      </c>
      <c r="AC287">
        <v>0</v>
      </c>
      <c r="AD287">
        <v>0</v>
      </c>
      <c r="AE287">
        <v>0</v>
      </c>
      <c r="AF287">
        <v>1</v>
      </c>
      <c r="AG287">
        <v>0</v>
      </c>
      <c r="AH287">
        <v>1</v>
      </c>
      <c r="AI287">
        <v>0</v>
      </c>
      <c r="AJ287" t="s">
        <v>658</v>
      </c>
      <c r="AK287" t="s">
        <v>241</v>
      </c>
      <c r="AL287" t="s">
        <v>647</v>
      </c>
    </row>
    <row r="288" spans="1:38" x14ac:dyDescent="0.35">
      <c r="A288">
        <v>446709</v>
      </c>
      <c r="B288">
        <v>124225</v>
      </c>
      <c r="C288" t="s">
        <v>188</v>
      </c>
      <c r="D288">
        <v>93117</v>
      </c>
      <c r="E288" t="s">
        <v>1197</v>
      </c>
      <c r="F288">
        <v>3215715</v>
      </c>
      <c r="G288">
        <v>0.14000000000000001</v>
      </c>
      <c r="H288" t="s">
        <v>190</v>
      </c>
      <c r="I288" s="67">
        <v>45548</v>
      </c>
      <c r="J288" t="s">
        <v>202</v>
      </c>
      <c r="K288" t="s">
        <v>213</v>
      </c>
      <c r="L288" t="s">
        <v>193</v>
      </c>
      <c r="M288" t="s">
        <v>195</v>
      </c>
      <c r="N288" t="s">
        <v>195</v>
      </c>
      <c r="O288" t="s">
        <v>196</v>
      </c>
      <c r="P288" t="s">
        <v>1198</v>
      </c>
      <c r="Q288" t="s">
        <v>295</v>
      </c>
      <c r="R288" t="s">
        <v>188</v>
      </c>
      <c r="S288" t="s">
        <v>818</v>
      </c>
      <c r="T288" t="s">
        <v>201</v>
      </c>
      <c r="U288" t="s">
        <v>202</v>
      </c>
      <c r="W288" t="s">
        <v>203</v>
      </c>
      <c r="X288" t="s">
        <v>206</v>
      </c>
      <c r="Y288">
        <v>1</v>
      </c>
      <c r="Z288">
        <v>1</v>
      </c>
      <c r="AA288">
        <v>0</v>
      </c>
      <c r="AB288">
        <v>0</v>
      </c>
      <c r="AC288">
        <v>1</v>
      </c>
      <c r="AD288">
        <v>1</v>
      </c>
      <c r="AE288">
        <v>0</v>
      </c>
      <c r="AF288">
        <v>1</v>
      </c>
      <c r="AG288">
        <v>1</v>
      </c>
      <c r="AH288">
        <v>0</v>
      </c>
      <c r="AI288">
        <v>0</v>
      </c>
      <c r="AJ288" t="s">
        <v>771</v>
      </c>
      <c r="AK288" t="s">
        <v>360</v>
      </c>
      <c r="AL288" t="s">
        <v>647</v>
      </c>
    </row>
    <row r="289" spans="1:38" x14ac:dyDescent="0.35">
      <c r="A289">
        <v>456081</v>
      </c>
      <c r="B289">
        <v>113433</v>
      </c>
      <c r="C289" t="s">
        <v>188</v>
      </c>
      <c r="D289">
        <v>93118</v>
      </c>
      <c r="E289" t="s">
        <v>1199</v>
      </c>
      <c r="F289">
        <v>3215716</v>
      </c>
      <c r="G289">
        <v>0.73</v>
      </c>
      <c r="H289" t="s">
        <v>190</v>
      </c>
      <c r="I289" s="67">
        <v>45553</v>
      </c>
      <c r="J289" t="s">
        <v>202</v>
      </c>
      <c r="K289" t="s">
        <v>213</v>
      </c>
      <c r="L289" t="s">
        <v>193</v>
      </c>
      <c r="M289" t="s">
        <v>195</v>
      </c>
      <c r="N289" t="s">
        <v>195</v>
      </c>
      <c r="O289" t="s">
        <v>196</v>
      </c>
      <c r="P289" t="s">
        <v>1200</v>
      </c>
      <c r="Q289" t="s">
        <v>377</v>
      </c>
      <c r="R289" t="s">
        <v>319</v>
      </c>
      <c r="S289" t="s">
        <v>1201</v>
      </c>
      <c r="T289" t="s">
        <v>201</v>
      </c>
      <c r="U289" t="s">
        <v>202</v>
      </c>
      <c r="W289" t="s">
        <v>203</v>
      </c>
      <c r="X289" t="s">
        <v>211</v>
      </c>
      <c r="Y289">
        <v>1</v>
      </c>
      <c r="Z289">
        <v>1</v>
      </c>
      <c r="AA289">
        <v>0</v>
      </c>
      <c r="AB289">
        <v>0</v>
      </c>
      <c r="AC289">
        <v>1</v>
      </c>
      <c r="AD289">
        <v>1</v>
      </c>
      <c r="AE289">
        <v>0</v>
      </c>
      <c r="AF289">
        <v>1</v>
      </c>
      <c r="AG289">
        <v>1</v>
      </c>
      <c r="AH289">
        <v>0</v>
      </c>
      <c r="AI289">
        <v>0</v>
      </c>
      <c r="AJ289" t="s">
        <v>377</v>
      </c>
      <c r="AK289" t="s">
        <v>322</v>
      </c>
      <c r="AL289" t="s">
        <v>647</v>
      </c>
    </row>
    <row r="290" spans="1:38" x14ac:dyDescent="0.35">
      <c r="A290">
        <v>446471</v>
      </c>
      <c r="B290">
        <v>130126</v>
      </c>
      <c r="C290" t="s">
        <v>188</v>
      </c>
      <c r="D290">
        <v>93141</v>
      </c>
      <c r="E290" t="s">
        <v>1202</v>
      </c>
      <c r="F290">
        <v>3216535</v>
      </c>
      <c r="G290">
        <v>0.11</v>
      </c>
      <c r="H290" t="s">
        <v>190</v>
      </c>
      <c r="I290" s="67">
        <v>45561</v>
      </c>
      <c r="J290" t="s">
        <v>202</v>
      </c>
      <c r="K290" t="s">
        <v>213</v>
      </c>
      <c r="L290" t="s">
        <v>193</v>
      </c>
      <c r="M290" t="s">
        <v>195</v>
      </c>
      <c r="N290" t="s">
        <v>195</v>
      </c>
      <c r="O290" t="s">
        <v>224</v>
      </c>
      <c r="P290" t="s">
        <v>1203</v>
      </c>
      <c r="R290" t="s">
        <v>188</v>
      </c>
      <c r="S290" t="s">
        <v>1204</v>
      </c>
      <c r="T290" t="s">
        <v>201</v>
      </c>
      <c r="U290" t="s">
        <v>191</v>
      </c>
      <c r="W290" t="s">
        <v>203</v>
      </c>
      <c r="X290" t="s">
        <v>211</v>
      </c>
      <c r="Y290">
        <v>1</v>
      </c>
      <c r="Z290">
        <v>1</v>
      </c>
      <c r="AA290">
        <v>0</v>
      </c>
      <c r="AB290">
        <v>0</v>
      </c>
      <c r="AC290">
        <v>0</v>
      </c>
      <c r="AD290">
        <v>0</v>
      </c>
      <c r="AE290">
        <v>0</v>
      </c>
      <c r="AF290">
        <v>1</v>
      </c>
      <c r="AG290">
        <v>0</v>
      </c>
      <c r="AH290">
        <v>1</v>
      </c>
      <c r="AI290">
        <v>0</v>
      </c>
      <c r="AJ290" t="s">
        <v>188</v>
      </c>
      <c r="AK290" t="s">
        <v>217</v>
      </c>
      <c r="AL290" t="s">
        <v>647</v>
      </c>
    </row>
    <row r="291" spans="1:38" x14ac:dyDescent="0.35">
      <c r="A291">
        <v>455388</v>
      </c>
      <c r="B291">
        <v>117572</v>
      </c>
      <c r="C291" t="s">
        <v>188</v>
      </c>
      <c r="D291">
        <v>84841</v>
      </c>
      <c r="E291" t="s">
        <v>371</v>
      </c>
      <c r="F291">
        <v>3216928</v>
      </c>
      <c r="G291">
        <v>0.02</v>
      </c>
      <c r="H291" t="s">
        <v>190</v>
      </c>
      <c r="I291" s="67">
        <v>45555</v>
      </c>
      <c r="J291" t="s">
        <v>191</v>
      </c>
      <c r="K291" t="s">
        <v>213</v>
      </c>
      <c r="L291" t="s">
        <v>193</v>
      </c>
      <c r="M291" t="s">
        <v>372</v>
      </c>
      <c r="N291" t="s">
        <v>195</v>
      </c>
      <c r="O291" t="s">
        <v>210</v>
      </c>
      <c r="P291" t="s">
        <v>373</v>
      </c>
      <c r="R291" t="s">
        <v>199</v>
      </c>
      <c r="S291" t="s">
        <v>374</v>
      </c>
      <c r="T291" t="s">
        <v>201</v>
      </c>
      <c r="U291" t="s">
        <v>202</v>
      </c>
      <c r="V291" s="67">
        <v>45721</v>
      </c>
      <c r="W291" t="s">
        <v>207</v>
      </c>
      <c r="X291" t="s">
        <v>204</v>
      </c>
      <c r="Y291">
        <v>2</v>
      </c>
      <c r="Z291">
        <v>2</v>
      </c>
      <c r="AA291">
        <v>2</v>
      </c>
      <c r="AB291">
        <v>0</v>
      </c>
      <c r="AC291">
        <v>0</v>
      </c>
      <c r="AD291">
        <v>0</v>
      </c>
      <c r="AE291">
        <v>0</v>
      </c>
      <c r="AF291">
        <v>2</v>
      </c>
      <c r="AG291">
        <v>0</v>
      </c>
      <c r="AH291">
        <v>2</v>
      </c>
      <c r="AI291">
        <v>2</v>
      </c>
      <c r="AJ291" t="s">
        <v>199</v>
      </c>
      <c r="AK291" t="s">
        <v>205</v>
      </c>
      <c r="AL291" t="s">
        <v>647</v>
      </c>
    </row>
    <row r="292" spans="1:38" x14ac:dyDescent="0.35">
      <c r="A292">
        <v>456891</v>
      </c>
      <c r="B292">
        <v>113414</v>
      </c>
      <c r="C292" t="s">
        <v>188</v>
      </c>
      <c r="D292">
        <v>93143</v>
      </c>
      <c r="E292" t="s">
        <v>1205</v>
      </c>
      <c r="F292">
        <v>3216929</v>
      </c>
      <c r="G292">
        <v>0.06</v>
      </c>
      <c r="H292" t="s">
        <v>190</v>
      </c>
      <c r="I292" s="67">
        <v>45560</v>
      </c>
      <c r="J292" t="s">
        <v>202</v>
      </c>
      <c r="K292" t="s">
        <v>213</v>
      </c>
      <c r="L292" t="s">
        <v>193</v>
      </c>
      <c r="M292" t="s">
        <v>223</v>
      </c>
      <c r="N292" t="s">
        <v>195</v>
      </c>
      <c r="O292" t="s">
        <v>224</v>
      </c>
      <c r="P292" t="s">
        <v>1206</v>
      </c>
      <c r="Q292" t="s">
        <v>1207</v>
      </c>
      <c r="R292" t="s">
        <v>377</v>
      </c>
      <c r="S292" t="s">
        <v>1208</v>
      </c>
      <c r="T292" t="s">
        <v>201</v>
      </c>
      <c r="U292" t="s">
        <v>191</v>
      </c>
      <c r="W292" t="s">
        <v>223</v>
      </c>
      <c r="X292" t="s">
        <v>211</v>
      </c>
      <c r="Y292">
        <v>1</v>
      </c>
      <c r="Z292">
        <v>1</v>
      </c>
      <c r="AA292">
        <v>0</v>
      </c>
      <c r="AB292">
        <v>0</v>
      </c>
      <c r="AC292">
        <v>0</v>
      </c>
      <c r="AD292">
        <v>0</v>
      </c>
      <c r="AE292">
        <v>0</v>
      </c>
      <c r="AF292">
        <v>1</v>
      </c>
      <c r="AG292">
        <v>0</v>
      </c>
      <c r="AH292">
        <v>1</v>
      </c>
      <c r="AI292">
        <v>0</v>
      </c>
      <c r="AJ292" t="s">
        <v>658</v>
      </c>
      <c r="AK292" t="s">
        <v>241</v>
      </c>
      <c r="AL292" t="s">
        <v>647</v>
      </c>
    </row>
    <row r="293" spans="1:38" x14ac:dyDescent="0.35">
      <c r="A293">
        <v>447680</v>
      </c>
      <c r="B293">
        <v>122271</v>
      </c>
      <c r="C293" t="s">
        <v>188</v>
      </c>
      <c r="D293">
        <v>93144</v>
      </c>
      <c r="E293" t="s">
        <v>1209</v>
      </c>
      <c r="F293">
        <v>3216931</v>
      </c>
      <c r="G293">
        <v>0.04</v>
      </c>
      <c r="H293" t="s">
        <v>190</v>
      </c>
      <c r="I293" s="67">
        <v>45547</v>
      </c>
      <c r="J293" t="s">
        <v>202</v>
      </c>
      <c r="K293" t="s">
        <v>213</v>
      </c>
      <c r="L293" t="s">
        <v>193</v>
      </c>
      <c r="M293" t="s">
        <v>195</v>
      </c>
      <c r="N293" t="s">
        <v>195</v>
      </c>
      <c r="O293" t="s">
        <v>224</v>
      </c>
      <c r="P293" t="s">
        <v>1210</v>
      </c>
      <c r="R293" t="s">
        <v>389</v>
      </c>
      <c r="S293" t="s">
        <v>1211</v>
      </c>
      <c r="T293" t="s">
        <v>201</v>
      </c>
      <c r="U293" t="s">
        <v>191</v>
      </c>
      <c r="W293" t="s">
        <v>203</v>
      </c>
      <c r="X293" t="s">
        <v>206</v>
      </c>
      <c r="Y293">
        <v>1</v>
      </c>
      <c r="Z293">
        <v>1</v>
      </c>
      <c r="AA293">
        <v>0</v>
      </c>
      <c r="AB293">
        <v>0</v>
      </c>
      <c r="AC293">
        <v>0</v>
      </c>
      <c r="AD293">
        <v>0</v>
      </c>
      <c r="AE293">
        <v>0</v>
      </c>
      <c r="AF293">
        <v>1</v>
      </c>
      <c r="AG293">
        <v>0</v>
      </c>
      <c r="AH293">
        <v>1</v>
      </c>
      <c r="AI293">
        <v>0</v>
      </c>
      <c r="AJ293" t="s">
        <v>389</v>
      </c>
      <c r="AK293" t="s">
        <v>205</v>
      </c>
      <c r="AL293" t="s">
        <v>647</v>
      </c>
    </row>
    <row r="294" spans="1:38" x14ac:dyDescent="0.35">
      <c r="A294">
        <v>446565</v>
      </c>
      <c r="B294">
        <v>129950</v>
      </c>
      <c r="C294" t="s">
        <v>188</v>
      </c>
      <c r="D294">
        <v>90967</v>
      </c>
      <c r="E294" t="s">
        <v>534</v>
      </c>
      <c r="F294">
        <v>3223348</v>
      </c>
      <c r="G294">
        <v>0.42</v>
      </c>
      <c r="H294" t="s">
        <v>190</v>
      </c>
      <c r="I294" s="67">
        <v>45425</v>
      </c>
      <c r="J294" t="s">
        <v>191</v>
      </c>
      <c r="K294" t="s">
        <v>213</v>
      </c>
      <c r="L294" t="s">
        <v>193</v>
      </c>
      <c r="M294" t="s">
        <v>195</v>
      </c>
      <c r="N294" t="s">
        <v>195</v>
      </c>
      <c r="O294" t="s">
        <v>196</v>
      </c>
      <c r="P294" t="s">
        <v>535</v>
      </c>
      <c r="R294" t="s">
        <v>188</v>
      </c>
      <c r="S294" t="s">
        <v>536</v>
      </c>
      <c r="T294" t="s">
        <v>201</v>
      </c>
      <c r="U294" t="s">
        <v>202</v>
      </c>
      <c r="V294" s="67">
        <v>45658</v>
      </c>
      <c r="W294" t="s">
        <v>203</v>
      </c>
      <c r="X294" t="s">
        <v>211</v>
      </c>
      <c r="Y294">
        <v>0</v>
      </c>
      <c r="Z294">
        <v>0</v>
      </c>
      <c r="AA294">
        <v>0</v>
      </c>
      <c r="AB294">
        <v>0</v>
      </c>
      <c r="AC294">
        <v>1</v>
      </c>
      <c r="AD294">
        <v>1</v>
      </c>
      <c r="AE294">
        <v>1</v>
      </c>
      <c r="AF294">
        <v>0</v>
      </c>
      <c r="AG294">
        <v>0</v>
      </c>
      <c r="AH294">
        <v>0</v>
      </c>
      <c r="AI294">
        <v>0</v>
      </c>
      <c r="AJ294" t="s">
        <v>188</v>
      </c>
      <c r="AK294" t="s">
        <v>217</v>
      </c>
      <c r="AL294" t="s">
        <v>647</v>
      </c>
    </row>
    <row r="295" spans="1:38" x14ac:dyDescent="0.35">
      <c r="A295">
        <v>446565</v>
      </c>
      <c r="B295">
        <v>129950</v>
      </c>
      <c r="C295" t="s">
        <v>188</v>
      </c>
      <c r="D295">
        <v>90967</v>
      </c>
      <c r="E295" t="s">
        <v>534</v>
      </c>
      <c r="F295">
        <v>3223348</v>
      </c>
      <c r="G295">
        <v>0.42</v>
      </c>
      <c r="H295" t="s">
        <v>190</v>
      </c>
      <c r="I295" s="67">
        <v>45425</v>
      </c>
      <c r="J295" t="s">
        <v>191</v>
      </c>
      <c r="K295" t="s">
        <v>213</v>
      </c>
      <c r="L295" t="s">
        <v>193</v>
      </c>
      <c r="M295" t="s">
        <v>195</v>
      </c>
      <c r="N295" t="s">
        <v>195</v>
      </c>
      <c r="O295" t="s">
        <v>196</v>
      </c>
      <c r="P295" t="s">
        <v>535</v>
      </c>
      <c r="R295" t="s">
        <v>188</v>
      </c>
      <c r="S295" t="s">
        <v>536</v>
      </c>
      <c r="T295" t="s">
        <v>201</v>
      </c>
      <c r="U295" t="s">
        <v>202</v>
      </c>
      <c r="V295" s="67">
        <v>45658</v>
      </c>
      <c r="W295" t="s">
        <v>203</v>
      </c>
      <c r="X295" t="s">
        <v>206</v>
      </c>
      <c r="Y295">
        <v>2</v>
      </c>
      <c r="Z295">
        <v>2</v>
      </c>
      <c r="AA295">
        <v>2</v>
      </c>
      <c r="AB295">
        <v>0</v>
      </c>
      <c r="AC295">
        <v>0</v>
      </c>
      <c r="AD295">
        <v>0</v>
      </c>
      <c r="AE295">
        <v>0</v>
      </c>
      <c r="AF295">
        <v>2</v>
      </c>
      <c r="AG295">
        <v>0</v>
      </c>
      <c r="AH295">
        <v>2</v>
      </c>
      <c r="AI295">
        <v>2</v>
      </c>
      <c r="AJ295" t="s">
        <v>188</v>
      </c>
      <c r="AK295" t="s">
        <v>217</v>
      </c>
      <c r="AL295" t="s">
        <v>647</v>
      </c>
    </row>
    <row r="296" spans="1:38" x14ac:dyDescent="0.35">
      <c r="A296">
        <v>446565</v>
      </c>
      <c r="B296">
        <v>129950</v>
      </c>
      <c r="C296" t="s">
        <v>188</v>
      </c>
      <c r="D296">
        <v>90967</v>
      </c>
      <c r="E296" t="s">
        <v>534</v>
      </c>
      <c r="F296">
        <v>3223348</v>
      </c>
      <c r="G296">
        <v>0.42</v>
      </c>
      <c r="H296" t="s">
        <v>190</v>
      </c>
      <c r="I296" s="67">
        <v>45425</v>
      </c>
      <c r="J296" t="s">
        <v>191</v>
      </c>
      <c r="K296" t="s">
        <v>213</v>
      </c>
      <c r="L296" t="s">
        <v>193</v>
      </c>
      <c r="M296" t="s">
        <v>195</v>
      </c>
      <c r="N296" t="s">
        <v>195</v>
      </c>
      <c r="O296" t="s">
        <v>224</v>
      </c>
      <c r="P296" t="s">
        <v>535</v>
      </c>
      <c r="R296" t="s">
        <v>188</v>
      </c>
      <c r="S296" t="s">
        <v>536</v>
      </c>
      <c r="T296" t="s">
        <v>201</v>
      </c>
      <c r="U296" t="s">
        <v>191</v>
      </c>
      <c r="V296" s="67">
        <v>45658</v>
      </c>
      <c r="W296" t="s">
        <v>203</v>
      </c>
      <c r="X296" t="s">
        <v>211</v>
      </c>
      <c r="Y296">
        <v>3</v>
      </c>
      <c r="Z296">
        <v>3</v>
      </c>
      <c r="AA296">
        <v>3</v>
      </c>
      <c r="AB296">
        <v>0</v>
      </c>
      <c r="AC296">
        <v>0</v>
      </c>
      <c r="AD296">
        <v>0</v>
      </c>
      <c r="AE296">
        <v>0</v>
      </c>
      <c r="AF296">
        <v>3</v>
      </c>
      <c r="AG296">
        <v>0</v>
      </c>
      <c r="AH296">
        <v>3</v>
      </c>
      <c r="AI296">
        <v>3</v>
      </c>
      <c r="AJ296" t="s">
        <v>188</v>
      </c>
      <c r="AK296" t="s">
        <v>217</v>
      </c>
      <c r="AL296" t="s">
        <v>647</v>
      </c>
    </row>
    <row r="297" spans="1:38" x14ac:dyDescent="0.35">
      <c r="A297">
        <v>446565</v>
      </c>
      <c r="B297">
        <v>129950</v>
      </c>
      <c r="C297" t="s">
        <v>188</v>
      </c>
      <c r="D297">
        <v>90967</v>
      </c>
      <c r="E297" t="s">
        <v>534</v>
      </c>
      <c r="F297">
        <v>3223348</v>
      </c>
      <c r="G297">
        <v>0.42</v>
      </c>
      <c r="H297" t="s">
        <v>190</v>
      </c>
      <c r="I297" s="67">
        <v>45425</v>
      </c>
      <c r="J297" t="s">
        <v>191</v>
      </c>
      <c r="K297" t="s">
        <v>213</v>
      </c>
      <c r="L297" t="s">
        <v>193</v>
      </c>
      <c r="M297" t="s">
        <v>195</v>
      </c>
      <c r="N297" t="s">
        <v>195</v>
      </c>
      <c r="O297" t="s">
        <v>224</v>
      </c>
      <c r="P297" t="s">
        <v>535</v>
      </c>
      <c r="R297" t="s">
        <v>188</v>
      </c>
      <c r="S297" t="s">
        <v>536</v>
      </c>
      <c r="T297" t="s">
        <v>201</v>
      </c>
      <c r="U297" t="s">
        <v>191</v>
      </c>
      <c r="V297" s="67">
        <v>45658</v>
      </c>
      <c r="W297" t="s">
        <v>203</v>
      </c>
      <c r="X297" t="s">
        <v>206</v>
      </c>
      <c r="Y297">
        <v>4</v>
      </c>
      <c r="Z297">
        <v>4</v>
      </c>
      <c r="AA297">
        <v>4</v>
      </c>
      <c r="AB297">
        <v>0</v>
      </c>
      <c r="AC297">
        <v>0</v>
      </c>
      <c r="AD297">
        <v>0</v>
      </c>
      <c r="AE297">
        <v>0</v>
      </c>
      <c r="AF297">
        <v>4</v>
      </c>
      <c r="AG297">
        <v>0</v>
      </c>
      <c r="AH297">
        <v>4</v>
      </c>
      <c r="AI297">
        <v>4</v>
      </c>
      <c r="AJ297" t="s">
        <v>188</v>
      </c>
      <c r="AK297" t="s">
        <v>217</v>
      </c>
      <c r="AL297" t="s">
        <v>647</v>
      </c>
    </row>
    <row r="298" spans="1:38" x14ac:dyDescent="0.35">
      <c r="A298">
        <v>455388</v>
      </c>
      <c r="B298">
        <v>117572</v>
      </c>
      <c r="C298" t="s">
        <v>188</v>
      </c>
      <c r="D298">
        <v>84841</v>
      </c>
      <c r="E298" t="s">
        <v>1107</v>
      </c>
      <c r="F298">
        <v>3186398</v>
      </c>
      <c r="G298">
        <v>0.02</v>
      </c>
      <c r="H298" t="s">
        <v>190</v>
      </c>
      <c r="I298" s="67">
        <v>45412</v>
      </c>
      <c r="J298" t="s">
        <v>191</v>
      </c>
      <c r="K298" t="s">
        <v>213</v>
      </c>
      <c r="L298" t="s">
        <v>193</v>
      </c>
      <c r="M298" t="s">
        <v>372</v>
      </c>
      <c r="N298" t="s">
        <v>195</v>
      </c>
      <c r="O298" t="s">
        <v>210</v>
      </c>
      <c r="P298" t="s">
        <v>1108</v>
      </c>
      <c r="R298" t="s">
        <v>199</v>
      </c>
      <c r="S298" t="s">
        <v>1109</v>
      </c>
      <c r="T298" t="s">
        <v>201</v>
      </c>
      <c r="U298" t="s">
        <v>202</v>
      </c>
      <c r="V298" s="67">
        <v>44539</v>
      </c>
      <c r="W298" t="s">
        <v>207</v>
      </c>
      <c r="X298" t="s">
        <v>204</v>
      </c>
      <c r="Y298">
        <v>3</v>
      </c>
      <c r="Z298">
        <v>3</v>
      </c>
      <c r="AA298">
        <v>3</v>
      </c>
      <c r="AB298">
        <v>0</v>
      </c>
      <c r="AC298">
        <v>0</v>
      </c>
      <c r="AD298">
        <v>0</v>
      </c>
      <c r="AE298">
        <v>0</v>
      </c>
      <c r="AF298">
        <v>3</v>
      </c>
      <c r="AG298">
        <v>0</v>
      </c>
      <c r="AH298">
        <v>3</v>
      </c>
      <c r="AI298">
        <v>3</v>
      </c>
      <c r="AJ298" t="s">
        <v>199</v>
      </c>
      <c r="AK298" t="s">
        <v>205</v>
      </c>
      <c r="AL298" t="s">
        <v>647</v>
      </c>
    </row>
    <row r="299" spans="1:38" x14ac:dyDescent="0.35">
      <c r="A299">
        <v>457160</v>
      </c>
      <c r="B299">
        <v>111437</v>
      </c>
      <c r="C299" t="s">
        <v>188</v>
      </c>
      <c r="D299">
        <v>92655</v>
      </c>
      <c r="E299" t="s">
        <v>1215</v>
      </c>
      <c r="F299">
        <v>3197214</v>
      </c>
      <c r="G299">
        <v>0.02</v>
      </c>
      <c r="H299" t="s">
        <v>190</v>
      </c>
      <c r="I299" s="67">
        <v>45463</v>
      </c>
      <c r="J299" t="s">
        <v>202</v>
      </c>
      <c r="K299" t="s">
        <v>213</v>
      </c>
      <c r="L299" t="s">
        <v>193</v>
      </c>
      <c r="M299" t="s">
        <v>194</v>
      </c>
      <c r="N299" t="s">
        <v>195</v>
      </c>
      <c r="O299" t="s">
        <v>210</v>
      </c>
      <c r="P299" t="s">
        <v>1216</v>
      </c>
      <c r="Q299" t="s">
        <v>307</v>
      </c>
      <c r="R299" t="s">
        <v>252</v>
      </c>
      <c r="S299" t="s">
        <v>1217</v>
      </c>
      <c r="T299" t="s">
        <v>201</v>
      </c>
      <c r="U299" t="s">
        <v>202</v>
      </c>
      <c r="W299" t="s">
        <v>207</v>
      </c>
      <c r="X299" t="s">
        <v>206</v>
      </c>
      <c r="Y299">
        <v>1</v>
      </c>
      <c r="Z299">
        <v>1</v>
      </c>
      <c r="AA299">
        <v>0</v>
      </c>
      <c r="AB299">
        <v>0</v>
      </c>
      <c r="AC299">
        <v>0</v>
      </c>
      <c r="AD299">
        <v>0</v>
      </c>
      <c r="AE299">
        <v>0</v>
      </c>
      <c r="AF299">
        <v>1</v>
      </c>
      <c r="AG299">
        <v>0</v>
      </c>
      <c r="AH299">
        <v>1</v>
      </c>
      <c r="AI299">
        <v>0</v>
      </c>
      <c r="AJ299" t="s">
        <v>307</v>
      </c>
      <c r="AK299" t="s">
        <v>205</v>
      </c>
      <c r="AL299" t="s">
        <v>647</v>
      </c>
    </row>
    <row r="300" spans="1:38" x14ac:dyDescent="0.35">
      <c r="A300">
        <v>447231</v>
      </c>
      <c r="B300">
        <v>129012</v>
      </c>
      <c r="C300" t="s">
        <v>188</v>
      </c>
      <c r="D300">
        <v>93344</v>
      </c>
      <c r="E300" t="s">
        <v>1218</v>
      </c>
      <c r="F300">
        <v>3231392</v>
      </c>
      <c r="G300">
        <v>0.1</v>
      </c>
      <c r="H300" t="s">
        <v>190</v>
      </c>
      <c r="I300" s="67">
        <v>45590</v>
      </c>
      <c r="J300" t="s">
        <v>202</v>
      </c>
      <c r="K300" t="s">
        <v>213</v>
      </c>
      <c r="L300" t="s">
        <v>193</v>
      </c>
      <c r="M300" t="s">
        <v>195</v>
      </c>
      <c r="N300" t="s">
        <v>195</v>
      </c>
      <c r="O300" t="s">
        <v>196</v>
      </c>
      <c r="P300" t="s">
        <v>1219</v>
      </c>
      <c r="R300" t="s">
        <v>188</v>
      </c>
      <c r="S300" t="s">
        <v>1220</v>
      </c>
      <c r="T300" t="s">
        <v>201</v>
      </c>
      <c r="U300" t="s">
        <v>202</v>
      </c>
      <c r="W300" t="s">
        <v>203</v>
      </c>
      <c r="X300" t="s">
        <v>206</v>
      </c>
      <c r="Y300">
        <v>0</v>
      </c>
      <c r="Z300">
        <v>0</v>
      </c>
      <c r="AA300">
        <v>0</v>
      </c>
      <c r="AB300">
        <v>0</v>
      </c>
      <c r="AC300">
        <v>1</v>
      </c>
      <c r="AD300">
        <v>1</v>
      </c>
      <c r="AE300">
        <v>0</v>
      </c>
      <c r="AF300">
        <v>0</v>
      </c>
      <c r="AG300">
        <v>1</v>
      </c>
      <c r="AH300">
        <v>-1</v>
      </c>
      <c r="AI300">
        <v>0</v>
      </c>
      <c r="AJ300" t="s">
        <v>188</v>
      </c>
      <c r="AK300" t="s">
        <v>217</v>
      </c>
      <c r="AL300" t="s">
        <v>647</v>
      </c>
    </row>
    <row r="301" spans="1:38" x14ac:dyDescent="0.35">
      <c r="A301">
        <v>447231</v>
      </c>
      <c r="B301">
        <v>129012</v>
      </c>
      <c r="C301" t="s">
        <v>188</v>
      </c>
      <c r="D301">
        <v>93344</v>
      </c>
      <c r="E301" t="s">
        <v>1218</v>
      </c>
      <c r="F301">
        <v>3231392</v>
      </c>
      <c r="G301">
        <v>0.1</v>
      </c>
      <c r="H301" t="s">
        <v>190</v>
      </c>
      <c r="I301" s="67">
        <v>45590</v>
      </c>
      <c r="J301" t="s">
        <v>202</v>
      </c>
      <c r="K301" t="s">
        <v>213</v>
      </c>
      <c r="L301" t="s">
        <v>193</v>
      </c>
      <c r="M301" t="s">
        <v>195</v>
      </c>
      <c r="N301" t="s">
        <v>195</v>
      </c>
      <c r="O301" t="s">
        <v>196</v>
      </c>
      <c r="P301" t="s">
        <v>1219</v>
      </c>
      <c r="R301" t="s">
        <v>188</v>
      </c>
      <c r="S301" t="s">
        <v>1220</v>
      </c>
      <c r="T301" t="s">
        <v>201</v>
      </c>
      <c r="U301" t="s">
        <v>202</v>
      </c>
      <c r="W301" t="s">
        <v>203</v>
      </c>
      <c r="X301" t="s">
        <v>211</v>
      </c>
      <c r="Y301">
        <v>1</v>
      </c>
      <c r="Z301">
        <v>1</v>
      </c>
      <c r="AA301">
        <v>0</v>
      </c>
      <c r="AB301">
        <v>0</v>
      </c>
      <c r="AC301">
        <v>0</v>
      </c>
      <c r="AD301">
        <v>0</v>
      </c>
      <c r="AE301">
        <v>0</v>
      </c>
      <c r="AF301">
        <v>1</v>
      </c>
      <c r="AG301">
        <v>0</v>
      </c>
      <c r="AH301">
        <v>1</v>
      </c>
      <c r="AI301">
        <v>0</v>
      </c>
      <c r="AJ301" t="s">
        <v>188</v>
      </c>
      <c r="AK301" t="s">
        <v>217</v>
      </c>
      <c r="AL301" t="s">
        <v>647</v>
      </c>
    </row>
    <row r="302" spans="1:38" x14ac:dyDescent="0.35">
      <c r="A302">
        <v>447047</v>
      </c>
      <c r="B302">
        <v>128891</v>
      </c>
      <c r="C302" t="s">
        <v>188</v>
      </c>
      <c r="D302">
        <v>93345</v>
      </c>
      <c r="E302" t="s">
        <v>1221</v>
      </c>
      <c r="F302">
        <v>3231393</v>
      </c>
      <c r="G302">
        <v>0.14000000000000001</v>
      </c>
      <c r="H302" t="s">
        <v>190</v>
      </c>
      <c r="I302" s="67">
        <v>45575</v>
      </c>
      <c r="J302" t="s">
        <v>202</v>
      </c>
      <c r="K302" t="s">
        <v>213</v>
      </c>
      <c r="L302" t="s">
        <v>193</v>
      </c>
      <c r="M302" t="s">
        <v>195</v>
      </c>
      <c r="N302" t="s">
        <v>195</v>
      </c>
      <c r="O302" t="s">
        <v>196</v>
      </c>
      <c r="P302" t="s">
        <v>1222</v>
      </c>
      <c r="R302" t="s">
        <v>188</v>
      </c>
      <c r="S302" t="s">
        <v>1223</v>
      </c>
      <c r="T302" t="s">
        <v>201</v>
      </c>
      <c r="U302" t="s">
        <v>202</v>
      </c>
      <c r="W302" t="s">
        <v>203</v>
      </c>
      <c r="X302" t="s">
        <v>211</v>
      </c>
      <c r="Y302">
        <v>1</v>
      </c>
      <c r="Z302">
        <v>1</v>
      </c>
      <c r="AA302">
        <v>0</v>
      </c>
      <c r="AB302">
        <v>0</v>
      </c>
      <c r="AC302">
        <v>0</v>
      </c>
      <c r="AD302">
        <v>0</v>
      </c>
      <c r="AE302">
        <v>0</v>
      </c>
      <c r="AF302">
        <v>1</v>
      </c>
      <c r="AG302">
        <v>0</v>
      </c>
      <c r="AH302">
        <v>1</v>
      </c>
      <c r="AI302">
        <v>0</v>
      </c>
      <c r="AJ302" t="s">
        <v>188</v>
      </c>
      <c r="AK302" t="s">
        <v>217</v>
      </c>
      <c r="AL302" t="s">
        <v>647</v>
      </c>
    </row>
    <row r="303" spans="1:38" x14ac:dyDescent="0.35">
      <c r="A303">
        <v>447047</v>
      </c>
      <c r="B303">
        <v>128891</v>
      </c>
      <c r="C303" t="s">
        <v>188</v>
      </c>
      <c r="D303">
        <v>93345</v>
      </c>
      <c r="E303" t="s">
        <v>1221</v>
      </c>
      <c r="F303">
        <v>3231393</v>
      </c>
      <c r="G303">
        <v>0.14000000000000001</v>
      </c>
      <c r="H303" t="s">
        <v>190</v>
      </c>
      <c r="I303" s="67">
        <v>45575</v>
      </c>
      <c r="J303" t="s">
        <v>202</v>
      </c>
      <c r="K303" t="s">
        <v>213</v>
      </c>
      <c r="L303" t="s">
        <v>193</v>
      </c>
      <c r="M303" t="s">
        <v>195</v>
      </c>
      <c r="N303" t="s">
        <v>195</v>
      </c>
      <c r="O303" t="s">
        <v>196</v>
      </c>
      <c r="P303" t="s">
        <v>1222</v>
      </c>
      <c r="R303" t="s">
        <v>188</v>
      </c>
      <c r="S303" t="s">
        <v>1223</v>
      </c>
      <c r="T303" t="s">
        <v>201</v>
      </c>
      <c r="U303" t="s">
        <v>202</v>
      </c>
      <c r="W303" t="s">
        <v>203</v>
      </c>
      <c r="X303" t="s">
        <v>554</v>
      </c>
      <c r="Y303">
        <v>0</v>
      </c>
      <c r="Z303">
        <v>0</v>
      </c>
      <c r="AA303">
        <v>0</v>
      </c>
      <c r="AB303">
        <v>0</v>
      </c>
      <c r="AC303">
        <v>1</v>
      </c>
      <c r="AD303">
        <v>1</v>
      </c>
      <c r="AE303">
        <v>0</v>
      </c>
      <c r="AF303">
        <v>0</v>
      </c>
      <c r="AG303">
        <v>1</v>
      </c>
      <c r="AH303">
        <v>-1</v>
      </c>
      <c r="AI303">
        <v>0</v>
      </c>
      <c r="AJ303" t="s">
        <v>188</v>
      </c>
      <c r="AK303" t="s">
        <v>217</v>
      </c>
      <c r="AL303" t="s">
        <v>647</v>
      </c>
    </row>
    <row r="304" spans="1:38" x14ac:dyDescent="0.35">
      <c r="A304">
        <v>446978</v>
      </c>
      <c r="B304">
        <v>128425</v>
      </c>
      <c r="C304" t="s">
        <v>188</v>
      </c>
      <c r="D304">
        <v>93346</v>
      </c>
      <c r="E304" t="s">
        <v>1224</v>
      </c>
      <c r="F304">
        <v>3231394</v>
      </c>
      <c r="G304">
        <v>0.03</v>
      </c>
      <c r="H304" t="s">
        <v>190</v>
      </c>
      <c r="I304" s="67">
        <v>45589</v>
      </c>
      <c r="J304" t="s">
        <v>191</v>
      </c>
      <c r="K304" t="s">
        <v>213</v>
      </c>
      <c r="L304" t="s">
        <v>193</v>
      </c>
      <c r="M304" t="s">
        <v>195</v>
      </c>
      <c r="N304" t="s">
        <v>556</v>
      </c>
      <c r="O304" t="s">
        <v>210</v>
      </c>
      <c r="P304" t="s">
        <v>1225</v>
      </c>
      <c r="R304" t="s">
        <v>188</v>
      </c>
      <c r="S304" t="s">
        <v>1226</v>
      </c>
      <c r="T304" t="s">
        <v>201</v>
      </c>
      <c r="U304" t="s">
        <v>202</v>
      </c>
      <c r="W304" t="s">
        <v>587</v>
      </c>
      <c r="X304" t="s">
        <v>229</v>
      </c>
      <c r="Y304">
        <v>0</v>
      </c>
      <c r="Z304">
        <v>0</v>
      </c>
      <c r="AA304">
        <v>0</v>
      </c>
      <c r="AB304">
        <v>0</v>
      </c>
      <c r="AC304">
        <v>1</v>
      </c>
      <c r="AD304">
        <v>1</v>
      </c>
      <c r="AE304">
        <v>0</v>
      </c>
      <c r="AF304">
        <v>0</v>
      </c>
      <c r="AG304">
        <v>1</v>
      </c>
      <c r="AH304">
        <v>-1</v>
      </c>
      <c r="AI304">
        <v>0</v>
      </c>
      <c r="AJ304" t="s">
        <v>188</v>
      </c>
      <c r="AK304" t="s">
        <v>217</v>
      </c>
      <c r="AL304" t="s">
        <v>647</v>
      </c>
    </row>
    <row r="305" spans="1:38" x14ac:dyDescent="0.35">
      <c r="A305">
        <v>458479</v>
      </c>
      <c r="B305">
        <v>114707</v>
      </c>
      <c r="C305" t="s">
        <v>188</v>
      </c>
      <c r="D305">
        <v>93347</v>
      </c>
      <c r="E305" t="s">
        <v>1227</v>
      </c>
      <c r="F305">
        <v>3231395</v>
      </c>
      <c r="G305">
        <v>0.1</v>
      </c>
      <c r="H305" t="s">
        <v>293</v>
      </c>
      <c r="I305" s="67">
        <v>45569</v>
      </c>
      <c r="J305" t="s">
        <v>202</v>
      </c>
      <c r="K305" t="s">
        <v>213</v>
      </c>
      <c r="L305" t="s">
        <v>193</v>
      </c>
      <c r="M305" t="s">
        <v>223</v>
      </c>
      <c r="N305" t="s">
        <v>195</v>
      </c>
      <c r="O305" t="s">
        <v>210</v>
      </c>
      <c r="P305" t="s">
        <v>1228</v>
      </c>
      <c r="Q305" t="s">
        <v>1132</v>
      </c>
      <c r="R305" t="s">
        <v>252</v>
      </c>
      <c r="S305" t="s">
        <v>1229</v>
      </c>
      <c r="T305" t="s">
        <v>201</v>
      </c>
      <c r="U305" t="s">
        <v>191</v>
      </c>
      <c r="W305" t="s">
        <v>203</v>
      </c>
      <c r="X305" t="s">
        <v>204</v>
      </c>
      <c r="Y305">
        <v>2</v>
      </c>
      <c r="Z305">
        <v>2</v>
      </c>
      <c r="AA305">
        <v>0</v>
      </c>
      <c r="AB305">
        <v>0</v>
      </c>
      <c r="AC305">
        <v>0</v>
      </c>
      <c r="AD305">
        <v>0</v>
      </c>
      <c r="AE305">
        <v>0</v>
      </c>
      <c r="AF305">
        <v>2</v>
      </c>
      <c r="AG305">
        <v>0</v>
      </c>
      <c r="AH305">
        <v>2</v>
      </c>
      <c r="AI305">
        <v>0</v>
      </c>
      <c r="AJ305" t="s">
        <v>658</v>
      </c>
      <c r="AK305" t="s">
        <v>241</v>
      </c>
      <c r="AL305" t="s">
        <v>647</v>
      </c>
    </row>
    <row r="306" spans="1:38" x14ac:dyDescent="0.35">
      <c r="A306">
        <v>454247</v>
      </c>
      <c r="B306">
        <v>114590</v>
      </c>
      <c r="C306" t="s">
        <v>188</v>
      </c>
      <c r="D306">
        <v>93625</v>
      </c>
      <c r="E306" t="s">
        <v>1230</v>
      </c>
      <c r="F306">
        <v>3231397</v>
      </c>
      <c r="G306">
        <v>0.32</v>
      </c>
      <c r="H306" t="s">
        <v>190</v>
      </c>
      <c r="I306" s="67">
        <v>45593</v>
      </c>
      <c r="J306" t="s">
        <v>202</v>
      </c>
      <c r="K306" t="s">
        <v>213</v>
      </c>
      <c r="L306" t="s">
        <v>193</v>
      </c>
      <c r="M306" t="s">
        <v>195</v>
      </c>
      <c r="N306" t="s">
        <v>195</v>
      </c>
      <c r="O306" t="s">
        <v>196</v>
      </c>
      <c r="P306" t="s">
        <v>1231</v>
      </c>
      <c r="Q306" t="s">
        <v>412</v>
      </c>
      <c r="R306" t="s">
        <v>319</v>
      </c>
      <c r="S306" t="s">
        <v>1232</v>
      </c>
      <c r="T306" t="s">
        <v>201</v>
      </c>
      <c r="U306" t="s">
        <v>202</v>
      </c>
      <c r="W306" t="s">
        <v>203</v>
      </c>
      <c r="X306" t="s">
        <v>229</v>
      </c>
      <c r="Y306">
        <v>0</v>
      </c>
      <c r="Z306">
        <v>0</v>
      </c>
      <c r="AA306">
        <v>0</v>
      </c>
      <c r="AB306">
        <v>0</v>
      </c>
      <c r="AC306">
        <v>1</v>
      </c>
      <c r="AD306">
        <v>1</v>
      </c>
      <c r="AE306">
        <v>0</v>
      </c>
      <c r="AF306">
        <v>0</v>
      </c>
      <c r="AG306">
        <v>1</v>
      </c>
      <c r="AH306">
        <v>-1</v>
      </c>
      <c r="AI306">
        <v>0</v>
      </c>
      <c r="AJ306" t="s">
        <v>658</v>
      </c>
      <c r="AK306" t="s">
        <v>241</v>
      </c>
      <c r="AL306" t="s">
        <v>647</v>
      </c>
    </row>
    <row r="307" spans="1:38" x14ac:dyDescent="0.35">
      <c r="A307">
        <v>454247</v>
      </c>
      <c r="B307">
        <v>114590</v>
      </c>
      <c r="C307" t="s">
        <v>188</v>
      </c>
      <c r="D307">
        <v>93625</v>
      </c>
      <c r="E307" t="s">
        <v>1230</v>
      </c>
      <c r="F307">
        <v>3231397</v>
      </c>
      <c r="G307">
        <v>0.32</v>
      </c>
      <c r="H307" t="s">
        <v>190</v>
      </c>
      <c r="I307" s="67">
        <v>45593</v>
      </c>
      <c r="J307" t="s">
        <v>202</v>
      </c>
      <c r="K307" t="s">
        <v>213</v>
      </c>
      <c r="L307" t="s">
        <v>193</v>
      </c>
      <c r="M307" t="s">
        <v>195</v>
      </c>
      <c r="N307" t="s">
        <v>195</v>
      </c>
      <c r="O307" t="s">
        <v>196</v>
      </c>
      <c r="P307" t="s">
        <v>1231</v>
      </c>
      <c r="Q307" t="s">
        <v>412</v>
      </c>
      <c r="R307" t="s">
        <v>319</v>
      </c>
      <c r="S307" t="s">
        <v>1232</v>
      </c>
      <c r="T307" t="s">
        <v>201</v>
      </c>
      <c r="U307" t="s">
        <v>202</v>
      </c>
      <c r="W307" t="s">
        <v>203</v>
      </c>
      <c r="X307" t="s">
        <v>211</v>
      </c>
      <c r="Y307">
        <v>1</v>
      </c>
      <c r="Z307">
        <v>1</v>
      </c>
      <c r="AA307">
        <v>0</v>
      </c>
      <c r="AB307">
        <v>0</v>
      </c>
      <c r="AC307">
        <v>0</v>
      </c>
      <c r="AD307">
        <v>0</v>
      </c>
      <c r="AE307">
        <v>0</v>
      </c>
      <c r="AF307">
        <v>1</v>
      </c>
      <c r="AG307">
        <v>0</v>
      </c>
      <c r="AH307">
        <v>1</v>
      </c>
      <c r="AI307">
        <v>0</v>
      </c>
      <c r="AJ307" t="s">
        <v>658</v>
      </c>
      <c r="AK307" t="s">
        <v>241</v>
      </c>
      <c r="AL307" t="s">
        <v>647</v>
      </c>
    </row>
    <row r="308" spans="1:38" x14ac:dyDescent="0.35">
      <c r="A308">
        <v>460224</v>
      </c>
      <c r="B308">
        <v>110412</v>
      </c>
      <c r="C308" t="s">
        <v>188</v>
      </c>
      <c r="D308">
        <v>93349</v>
      </c>
      <c r="E308" t="s">
        <v>1233</v>
      </c>
      <c r="F308">
        <v>3231398</v>
      </c>
      <c r="G308">
        <v>0.1</v>
      </c>
      <c r="H308" t="s">
        <v>190</v>
      </c>
      <c r="I308" s="67">
        <v>45569</v>
      </c>
      <c r="J308" t="s">
        <v>202</v>
      </c>
      <c r="K308" t="s">
        <v>213</v>
      </c>
      <c r="L308" t="s">
        <v>193</v>
      </c>
      <c r="M308" t="s">
        <v>195</v>
      </c>
      <c r="N308" t="s">
        <v>195</v>
      </c>
      <c r="O308" t="s">
        <v>196</v>
      </c>
      <c r="P308" t="s">
        <v>1234</v>
      </c>
      <c r="Q308" t="s">
        <v>384</v>
      </c>
      <c r="R308" t="s">
        <v>252</v>
      </c>
      <c r="S308" t="s">
        <v>1235</v>
      </c>
      <c r="T308" t="s">
        <v>201</v>
      </c>
      <c r="U308" t="s">
        <v>202</v>
      </c>
      <c r="W308" t="s">
        <v>203</v>
      </c>
      <c r="X308" t="s">
        <v>211</v>
      </c>
      <c r="Y308">
        <v>1</v>
      </c>
      <c r="Z308">
        <v>1</v>
      </c>
      <c r="AA308">
        <v>0</v>
      </c>
      <c r="AB308">
        <v>0</v>
      </c>
      <c r="AC308">
        <v>0</v>
      </c>
      <c r="AD308">
        <v>0</v>
      </c>
      <c r="AE308">
        <v>0</v>
      </c>
      <c r="AF308">
        <v>1</v>
      </c>
      <c r="AG308">
        <v>0</v>
      </c>
      <c r="AH308">
        <v>1</v>
      </c>
      <c r="AI308">
        <v>0</v>
      </c>
      <c r="AJ308" t="s">
        <v>384</v>
      </c>
      <c r="AK308" t="s">
        <v>322</v>
      </c>
      <c r="AL308" t="s">
        <v>647</v>
      </c>
    </row>
    <row r="309" spans="1:38" x14ac:dyDescent="0.35">
      <c r="A309">
        <v>460806</v>
      </c>
      <c r="B309">
        <v>114600</v>
      </c>
      <c r="C309" t="s">
        <v>188</v>
      </c>
      <c r="D309">
        <v>93350</v>
      </c>
      <c r="E309" t="s">
        <v>1236</v>
      </c>
      <c r="F309">
        <v>3231400</v>
      </c>
      <c r="G309">
        <v>0.15</v>
      </c>
      <c r="H309" t="s">
        <v>190</v>
      </c>
      <c r="I309" s="67">
        <v>45589</v>
      </c>
      <c r="J309" t="s">
        <v>202</v>
      </c>
      <c r="K309" t="s">
        <v>213</v>
      </c>
      <c r="L309" t="s">
        <v>193</v>
      </c>
      <c r="M309" t="s">
        <v>195</v>
      </c>
      <c r="N309" t="s">
        <v>195</v>
      </c>
      <c r="O309" t="s">
        <v>196</v>
      </c>
      <c r="P309" t="s">
        <v>1237</v>
      </c>
      <c r="R309" t="s">
        <v>464</v>
      </c>
      <c r="S309" t="s">
        <v>888</v>
      </c>
      <c r="T309" t="s">
        <v>201</v>
      </c>
      <c r="U309" t="s">
        <v>202</v>
      </c>
      <c r="W309" t="s">
        <v>203</v>
      </c>
      <c r="X309" t="s">
        <v>206</v>
      </c>
      <c r="Y309">
        <v>0</v>
      </c>
      <c r="Z309">
        <v>0</v>
      </c>
      <c r="AA309">
        <v>0</v>
      </c>
      <c r="AB309">
        <v>0</v>
      </c>
      <c r="AC309">
        <v>1</v>
      </c>
      <c r="AD309">
        <v>1</v>
      </c>
      <c r="AE309">
        <v>0</v>
      </c>
      <c r="AF309">
        <v>0</v>
      </c>
      <c r="AG309">
        <v>1</v>
      </c>
      <c r="AH309">
        <v>-1</v>
      </c>
      <c r="AI309">
        <v>0</v>
      </c>
      <c r="AJ309" t="s">
        <v>802</v>
      </c>
      <c r="AK309" t="s">
        <v>322</v>
      </c>
      <c r="AL309" t="s">
        <v>647</v>
      </c>
    </row>
    <row r="310" spans="1:38" x14ac:dyDescent="0.35">
      <c r="A310">
        <v>460806</v>
      </c>
      <c r="B310">
        <v>114600</v>
      </c>
      <c r="C310" t="s">
        <v>188</v>
      </c>
      <c r="D310">
        <v>93350</v>
      </c>
      <c r="E310" t="s">
        <v>1236</v>
      </c>
      <c r="F310">
        <v>3231400</v>
      </c>
      <c r="G310">
        <v>0.15</v>
      </c>
      <c r="H310" t="s">
        <v>190</v>
      </c>
      <c r="I310" s="67">
        <v>45589</v>
      </c>
      <c r="J310" t="s">
        <v>202</v>
      </c>
      <c r="K310" t="s">
        <v>213</v>
      </c>
      <c r="L310" t="s">
        <v>193</v>
      </c>
      <c r="M310" t="s">
        <v>195</v>
      </c>
      <c r="N310" t="s">
        <v>195</v>
      </c>
      <c r="O310" t="s">
        <v>196</v>
      </c>
      <c r="P310" t="s">
        <v>1237</v>
      </c>
      <c r="R310" t="s">
        <v>464</v>
      </c>
      <c r="S310" t="s">
        <v>888</v>
      </c>
      <c r="T310" t="s">
        <v>201</v>
      </c>
      <c r="U310" t="s">
        <v>202</v>
      </c>
      <c r="W310" t="s">
        <v>203</v>
      </c>
      <c r="X310" t="s">
        <v>229</v>
      </c>
      <c r="Y310">
        <v>1</v>
      </c>
      <c r="Z310">
        <v>1</v>
      </c>
      <c r="AA310">
        <v>0</v>
      </c>
      <c r="AB310">
        <v>0</v>
      </c>
      <c r="AC310">
        <v>0</v>
      </c>
      <c r="AD310">
        <v>0</v>
      </c>
      <c r="AE310">
        <v>0</v>
      </c>
      <c r="AF310">
        <v>1</v>
      </c>
      <c r="AG310">
        <v>0</v>
      </c>
      <c r="AH310">
        <v>1</v>
      </c>
      <c r="AI310">
        <v>0</v>
      </c>
      <c r="AJ310" t="s">
        <v>802</v>
      </c>
      <c r="AK310" t="s">
        <v>322</v>
      </c>
      <c r="AL310" t="s">
        <v>647</v>
      </c>
    </row>
    <row r="311" spans="1:38" x14ac:dyDescent="0.35">
      <c r="A311">
        <v>449060</v>
      </c>
      <c r="B311">
        <v>132389</v>
      </c>
      <c r="C311" t="s">
        <v>188</v>
      </c>
      <c r="D311">
        <v>93351</v>
      </c>
      <c r="E311" t="s">
        <v>1238</v>
      </c>
      <c r="F311">
        <v>3231401</v>
      </c>
      <c r="G311">
        <v>0.11</v>
      </c>
      <c r="H311" t="s">
        <v>190</v>
      </c>
      <c r="I311" s="67">
        <v>45574</v>
      </c>
      <c r="J311" t="s">
        <v>202</v>
      </c>
      <c r="K311" t="s">
        <v>213</v>
      </c>
      <c r="L311" t="s">
        <v>193</v>
      </c>
      <c r="M311" t="s">
        <v>195</v>
      </c>
      <c r="N311" t="s">
        <v>195</v>
      </c>
      <c r="O311" t="s">
        <v>224</v>
      </c>
      <c r="P311" t="s">
        <v>1239</v>
      </c>
      <c r="R311" t="s">
        <v>513</v>
      </c>
      <c r="S311" t="s">
        <v>1240</v>
      </c>
      <c r="T311" t="s">
        <v>201</v>
      </c>
      <c r="U311" t="s">
        <v>191</v>
      </c>
      <c r="W311" t="s">
        <v>203</v>
      </c>
      <c r="X311" t="s">
        <v>211</v>
      </c>
      <c r="Y311">
        <v>1</v>
      </c>
      <c r="Z311">
        <v>1</v>
      </c>
      <c r="AA311">
        <v>0</v>
      </c>
      <c r="AB311">
        <v>0</v>
      </c>
      <c r="AC311">
        <v>0</v>
      </c>
      <c r="AD311">
        <v>0</v>
      </c>
      <c r="AE311">
        <v>0</v>
      </c>
      <c r="AF311">
        <v>1</v>
      </c>
      <c r="AG311">
        <v>0</v>
      </c>
      <c r="AH311">
        <v>1</v>
      </c>
      <c r="AI311">
        <v>0</v>
      </c>
      <c r="AJ311" t="s">
        <v>513</v>
      </c>
      <c r="AK311" t="s">
        <v>205</v>
      </c>
      <c r="AL311" t="s">
        <v>647</v>
      </c>
    </row>
    <row r="312" spans="1:38" x14ac:dyDescent="0.35">
      <c r="A312">
        <v>449060</v>
      </c>
      <c r="B312">
        <v>132389</v>
      </c>
      <c r="C312" t="s">
        <v>188</v>
      </c>
      <c r="D312">
        <v>93351</v>
      </c>
      <c r="E312" t="s">
        <v>1238</v>
      </c>
      <c r="F312">
        <v>3231401</v>
      </c>
      <c r="G312">
        <v>0.11</v>
      </c>
      <c r="H312" t="s">
        <v>190</v>
      </c>
      <c r="I312" s="67">
        <v>45574</v>
      </c>
      <c r="J312" t="s">
        <v>202</v>
      </c>
      <c r="K312" t="s">
        <v>213</v>
      </c>
      <c r="L312" t="s">
        <v>193</v>
      </c>
      <c r="M312" t="s">
        <v>195</v>
      </c>
      <c r="N312" t="s">
        <v>195</v>
      </c>
      <c r="O312" t="s">
        <v>224</v>
      </c>
      <c r="P312" t="s">
        <v>1239</v>
      </c>
      <c r="R312" t="s">
        <v>513</v>
      </c>
      <c r="S312" t="s">
        <v>1240</v>
      </c>
      <c r="T312" t="s">
        <v>201</v>
      </c>
      <c r="U312" t="s">
        <v>191</v>
      </c>
      <c r="W312" t="s">
        <v>203</v>
      </c>
      <c r="X312" t="s">
        <v>229</v>
      </c>
      <c r="Y312">
        <v>1</v>
      </c>
      <c r="Z312">
        <v>1</v>
      </c>
      <c r="AA312">
        <v>0</v>
      </c>
      <c r="AB312">
        <v>0</v>
      </c>
      <c r="AC312">
        <v>0</v>
      </c>
      <c r="AD312">
        <v>0</v>
      </c>
      <c r="AE312">
        <v>0</v>
      </c>
      <c r="AF312">
        <v>1</v>
      </c>
      <c r="AG312">
        <v>0</v>
      </c>
      <c r="AH312">
        <v>1</v>
      </c>
      <c r="AI312">
        <v>0</v>
      </c>
      <c r="AJ312" t="s">
        <v>513</v>
      </c>
      <c r="AK312" t="s">
        <v>205</v>
      </c>
      <c r="AL312" t="s">
        <v>647</v>
      </c>
    </row>
    <row r="313" spans="1:38" x14ac:dyDescent="0.35">
      <c r="A313">
        <v>449549</v>
      </c>
      <c r="B313">
        <v>121990</v>
      </c>
      <c r="C313" t="s">
        <v>188</v>
      </c>
      <c r="D313">
        <v>93407</v>
      </c>
      <c r="E313" t="s">
        <v>1241</v>
      </c>
      <c r="F313">
        <v>3235017</v>
      </c>
      <c r="G313">
        <v>0.38</v>
      </c>
      <c r="H313" t="s">
        <v>190</v>
      </c>
      <c r="I313" s="67">
        <v>45611</v>
      </c>
      <c r="J313" t="s">
        <v>202</v>
      </c>
      <c r="K313" t="s">
        <v>213</v>
      </c>
      <c r="L313" t="s">
        <v>193</v>
      </c>
      <c r="M313" t="s">
        <v>195</v>
      </c>
      <c r="N313" t="s">
        <v>195</v>
      </c>
      <c r="O313" t="s">
        <v>196</v>
      </c>
      <c r="P313" t="s">
        <v>1242</v>
      </c>
      <c r="Q313" t="s">
        <v>1194</v>
      </c>
      <c r="R313" t="s">
        <v>1195</v>
      </c>
      <c r="S313" t="s">
        <v>1243</v>
      </c>
      <c r="T313" t="s">
        <v>201</v>
      </c>
      <c r="U313" t="s">
        <v>202</v>
      </c>
      <c r="W313" t="s">
        <v>203</v>
      </c>
      <c r="X313" t="s">
        <v>554</v>
      </c>
      <c r="Y313">
        <v>0</v>
      </c>
      <c r="Z313">
        <v>0</v>
      </c>
      <c r="AA313">
        <v>0</v>
      </c>
      <c r="AB313">
        <v>0</v>
      </c>
      <c r="AC313">
        <v>1</v>
      </c>
      <c r="AD313">
        <v>1</v>
      </c>
      <c r="AE313">
        <v>0</v>
      </c>
      <c r="AF313">
        <v>0</v>
      </c>
      <c r="AG313">
        <v>1</v>
      </c>
      <c r="AH313">
        <v>-1</v>
      </c>
      <c r="AI313">
        <v>0</v>
      </c>
      <c r="AJ313" t="s">
        <v>658</v>
      </c>
      <c r="AK313" t="s">
        <v>241</v>
      </c>
      <c r="AL313" t="s">
        <v>647</v>
      </c>
    </row>
    <row r="314" spans="1:38" x14ac:dyDescent="0.35">
      <c r="A314">
        <v>449549</v>
      </c>
      <c r="B314">
        <v>121990</v>
      </c>
      <c r="C314" t="s">
        <v>188</v>
      </c>
      <c r="D314">
        <v>93407</v>
      </c>
      <c r="E314" t="s">
        <v>1241</v>
      </c>
      <c r="F314">
        <v>3235017</v>
      </c>
      <c r="G314">
        <v>0.38</v>
      </c>
      <c r="H314" t="s">
        <v>190</v>
      </c>
      <c r="I314" s="67">
        <v>45611</v>
      </c>
      <c r="J314" t="s">
        <v>202</v>
      </c>
      <c r="K314" t="s">
        <v>213</v>
      </c>
      <c r="L314" t="s">
        <v>193</v>
      </c>
      <c r="M314" t="s">
        <v>195</v>
      </c>
      <c r="N314" t="s">
        <v>195</v>
      </c>
      <c r="O314" t="s">
        <v>196</v>
      </c>
      <c r="P314" t="s">
        <v>1242</v>
      </c>
      <c r="Q314" t="s">
        <v>1194</v>
      </c>
      <c r="R314" t="s">
        <v>1195</v>
      </c>
      <c r="S314" t="s">
        <v>1243</v>
      </c>
      <c r="T314" t="s">
        <v>201</v>
      </c>
      <c r="U314" t="s">
        <v>202</v>
      </c>
      <c r="W314" t="s">
        <v>203</v>
      </c>
      <c r="X314" t="s">
        <v>211</v>
      </c>
      <c r="Y314">
        <v>1</v>
      </c>
      <c r="Z314">
        <v>1</v>
      </c>
      <c r="AA314">
        <v>0</v>
      </c>
      <c r="AB314">
        <v>0</v>
      </c>
      <c r="AC314">
        <v>0</v>
      </c>
      <c r="AD314">
        <v>0</v>
      </c>
      <c r="AE314">
        <v>0</v>
      </c>
      <c r="AF314">
        <v>1</v>
      </c>
      <c r="AG314">
        <v>0</v>
      </c>
      <c r="AH314">
        <v>1</v>
      </c>
      <c r="AI314">
        <v>0</v>
      </c>
      <c r="AJ314" t="s">
        <v>658</v>
      </c>
      <c r="AK314" t="s">
        <v>241</v>
      </c>
      <c r="AL314" t="s">
        <v>647</v>
      </c>
    </row>
    <row r="315" spans="1:38" x14ac:dyDescent="0.35">
      <c r="A315">
        <v>456756</v>
      </c>
      <c r="B315">
        <v>116490</v>
      </c>
      <c r="C315" t="s">
        <v>188</v>
      </c>
      <c r="D315">
        <v>93408</v>
      </c>
      <c r="E315" t="s">
        <v>1244</v>
      </c>
      <c r="F315">
        <v>3235018</v>
      </c>
      <c r="G315">
        <v>0.24</v>
      </c>
      <c r="H315" t="s">
        <v>293</v>
      </c>
      <c r="I315" s="67">
        <v>45615</v>
      </c>
      <c r="J315" t="s">
        <v>202</v>
      </c>
      <c r="K315" t="s">
        <v>213</v>
      </c>
      <c r="L315" t="s">
        <v>193</v>
      </c>
      <c r="M315" t="s">
        <v>223</v>
      </c>
      <c r="N315" t="s">
        <v>195</v>
      </c>
      <c r="O315" t="s">
        <v>210</v>
      </c>
      <c r="P315" t="s">
        <v>1245</v>
      </c>
      <c r="Q315" t="s">
        <v>325</v>
      </c>
      <c r="R315" t="s">
        <v>319</v>
      </c>
      <c r="S315" t="s">
        <v>1246</v>
      </c>
      <c r="T315" t="s">
        <v>201</v>
      </c>
      <c r="U315" t="s">
        <v>191</v>
      </c>
      <c r="W315" t="s">
        <v>203</v>
      </c>
      <c r="X315" t="s">
        <v>211</v>
      </c>
      <c r="Y315">
        <v>1</v>
      </c>
      <c r="Z315">
        <v>1</v>
      </c>
      <c r="AA315">
        <v>0</v>
      </c>
      <c r="AB315">
        <v>0</v>
      </c>
      <c r="AC315">
        <v>0</v>
      </c>
      <c r="AD315">
        <v>0</v>
      </c>
      <c r="AE315">
        <v>0</v>
      </c>
      <c r="AF315">
        <v>1</v>
      </c>
      <c r="AG315">
        <v>0</v>
      </c>
      <c r="AH315">
        <v>1</v>
      </c>
      <c r="AI315">
        <v>0</v>
      </c>
      <c r="AJ315" t="s">
        <v>658</v>
      </c>
      <c r="AK315" t="s">
        <v>241</v>
      </c>
      <c r="AL315" t="s">
        <v>647</v>
      </c>
    </row>
    <row r="316" spans="1:38" x14ac:dyDescent="0.35">
      <c r="A316">
        <v>456579</v>
      </c>
      <c r="B316">
        <v>115975</v>
      </c>
      <c r="C316" t="s">
        <v>188</v>
      </c>
      <c r="D316">
        <v>80032</v>
      </c>
      <c r="E316" t="s">
        <v>1247</v>
      </c>
      <c r="F316">
        <v>3235019</v>
      </c>
      <c r="G316">
        <v>0.3</v>
      </c>
      <c r="H316" t="s">
        <v>190</v>
      </c>
      <c r="I316" s="67">
        <v>45625</v>
      </c>
      <c r="J316" t="s">
        <v>191</v>
      </c>
      <c r="K316" t="s">
        <v>213</v>
      </c>
      <c r="L316" t="s">
        <v>193</v>
      </c>
      <c r="M316" t="s">
        <v>223</v>
      </c>
      <c r="N316" t="s">
        <v>195</v>
      </c>
      <c r="O316" t="s">
        <v>196</v>
      </c>
      <c r="P316" t="s">
        <v>1248</v>
      </c>
      <c r="Q316" t="s">
        <v>325</v>
      </c>
      <c r="R316" t="s">
        <v>319</v>
      </c>
      <c r="S316" t="s">
        <v>1249</v>
      </c>
      <c r="T316" t="s">
        <v>201</v>
      </c>
      <c r="U316" t="s">
        <v>191</v>
      </c>
      <c r="W316" t="s">
        <v>203</v>
      </c>
      <c r="X316" t="s">
        <v>211</v>
      </c>
      <c r="Y316">
        <v>1</v>
      </c>
      <c r="Z316">
        <v>1</v>
      </c>
      <c r="AA316">
        <v>0</v>
      </c>
      <c r="AB316">
        <v>0</v>
      </c>
      <c r="AC316">
        <v>0</v>
      </c>
      <c r="AD316">
        <v>0</v>
      </c>
      <c r="AE316">
        <v>0</v>
      </c>
      <c r="AF316">
        <v>1</v>
      </c>
      <c r="AG316">
        <v>0</v>
      </c>
      <c r="AH316">
        <v>1</v>
      </c>
      <c r="AI316">
        <v>0</v>
      </c>
      <c r="AJ316" t="s">
        <v>658</v>
      </c>
      <c r="AK316" t="s">
        <v>241</v>
      </c>
      <c r="AL316" t="s">
        <v>647</v>
      </c>
    </row>
    <row r="317" spans="1:38" x14ac:dyDescent="0.35">
      <c r="A317">
        <v>456579</v>
      </c>
      <c r="B317">
        <v>115975</v>
      </c>
      <c r="C317" t="s">
        <v>188</v>
      </c>
      <c r="D317">
        <v>80032</v>
      </c>
      <c r="E317" t="s">
        <v>1247</v>
      </c>
      <c r="F317">
        <v>3235019</v>
      </c>
      <c r="G317">
        <v>0.3</v>
      </c>
      <c r="H317" t="s">
        <v>190</v>
      </c>
      <c r="I317" s="67">
        <v>45625</v>
      </c>
      <c r="J317" t="s">
        <v>191</v>
      </c>
      <c r="K317" t="s">
        <v>213</v>
      </c>
      <c r="L317" t="s">
        <v>193</v>
      </c>
      <c r="M317" t="s">
        <v>223</v>
      </c>
      <c r="N317" t="s">
        <v>195</v>
      </c>
      <c r="O317" t="s">
        <v>196</v>
      </c>
      <c r="P317" t="s">
        <v>1248</v>
      </c>
      <c r="Q317" t="s">
        <v>325</v>
      </c>
      <c r="R317" t="s">
        <v>319</v>
      </c>
      <c r="S317" t="s">
        <v>1249</v>
      </c>
      <c r="T317" t="s">
        <v>201</v>
      </c>
      <c r="U317" t="s">
        <v>191</v>
      </c>
      <c r="W317" t="s">
        <v>203</v>
      </c>
      <c r="X317" t="s">
        <v>204</v>
      </c>
      <c r="Y317">
        <v>2</v>
      </c>
      <c r="Z317">
        <v>2</v>
      </c>
      <c r="AA317">
        <v>0</v>
      </c>
      <c r="AB317">
        <v>0</v>
      </c>
      <c r="AC317">
        <v>0</v>
      </c>
      <c r="AD317">
        <v>0</v>
      </c>
      <c r="AE317">
        <v>0</v>
      </c>
      <c r="AF317">
        <v>2</v>
      </c>
      <c r="AG317">
        <v>0</v>
      </c>
      <c r="AH317">
        <v>2</v>
      </c>
      <c r="AI317">
        <v>0</v>
      </c>
      <c r="AJ317" t="s">
        <v>658</v>
      </c>
      <c r="AK317" t="s">
        <v>241</v>
      </c>
      <c r="AL317" t="s">
        <v>647</v>
      </c>
    </row>
    <row r="318" spans="1:38" x14ac:dyDescent="0.35">
      <c r="A318">
        <v>456579</v>
      </c>
      <c r="B318">
        <v>115975</v>
      </c>
      <c r="C318" t="s">
        <v>188</v>
      </c>
      <c r="D318">
        <v>80032</v>
      </c>
      <c r="E318" t="s">
        <v>1247</v>
      </c>
      <c r="F318">
        <v>3235019</v>
      </c>
      <c r="G318">
        <v>0.3</v>
      </c>
      <c r="H318" t="s">
        <v>190</v>
      </c>
      <c r="I318" s="67">
        <v>45625</v>
      </c>
      <c r="J318" t="s">
        <v>191</v>
      </c>
      <c r="K318" t="s">
        <v>213</v>
      </c>
      <c r="L318" t="s">
        <v>193</v>
      </c>
      <c r="M318" t="s">
        <v>223</v>
      </c>
      <c r="N318" t="s">
        <v>195</v>
      </c>
      <c r="O318" t="s">
        <v>196</v>
      </c>
      <c r="P318" t="s">
        <v>1248</v>
      </c>
      <c r="Q318" t="s">
        <v>325</v>
      </c>
      <c r="R318" t="s">
        <v>319</v>
      </c>
      <c r="S318" t="s">
        <v>1249</v>
      </c>
      <c r="T318" t="s">
        <v>201</v>
      </c>
      <c r="U318" t="s">
        <v>191</v>
      </c>
      <c r="W318" t="s">
        <v>203</v>
      </c>
      <c r="X318" t="s">
        <v>206</v>
      </c>
      <c r="Y318">
        <v>2</v>
      </c>
      <c r="Z318">
        <v>2</v>
      </c>
      <c r="AA318">
        <v>0</v>
      </c>
      <c r="AB318">
        <v>0</v>
      </c>
      <c r="AC318">
        <v>0</v>
      </c>
      <c r="AD318">
        <v>0</v>
      </c>
      <c r="AE318">
        <v>0</v>
      </c>
      <c r="AF318">
        <v>2</v>
      </c>
      <c r="AG318">
        <v>0</v>
      </c>
      <c r="AH318">
        <v>2</v>
      </c>
      <c r="AI318">
        <v>0</v>
      </c>
      <c r="AJ318" t="s">
        <v>658</v>
      </c>
      <c r="AK318" t="s">
        <v>241</v>
      </c>
      <c r="AL318" t="s">
        <v>647</v>
      </c>
    </row>
    <row r="319" spans="1:38" x14ac:dyDescent="0.35">
      <c r="A319">
        <v>447735</v>
      </c>
      <c r="B319">
        <v>129622</v>
      </c>
      <c r="C319" t="s">
        <v>188</v>
      </c>
      <c r="D319">
        <v>93431</v>
      </c>
      <c r="E319" t="s">
        <v>1250</v>
      </c>
      <c r="F319">
        <v>3237015</v>
      </c>
      <c r="G319">
        <v>0.03</v>
      </c>
      <c r="H319" t="s">
        <v>293</v>
      </c>
      <c r="I319" s="67">
        <v>45610</v>
      </c>
      <c r="J319" t="s">
        <v>202</v>
      </c>
      <c r="K319" t="s">
        <v>213</v>
      </c>
      <c r="L319" t="s">
        <v>193</v>
      </c>
      <c r="M319" t="s">
        <v>194</v>
      </c>
      <c r="N319" t="s">
        <v>195</v>
      </c>
      <c r="O319" t="s">
        <v>210</v>
      </c>
      <c r="P319" t="s">
        <v>1251</v>
      </c>
      <c r="R319" t="s">
        <v>188</v>
      </c>
      <c r="S319" t="s">
        <v>1252</v>
      </c>
      <c r="T319" t="s">
        <v>201</v>
      </c>
      <c r="U319" t="s">
        <v>202</v>
      </c>
      <c r="W319" t="s">
        <v>207</v>
      </c>
      <c r="X319" t="s">
        <v>231</v>
      </c>
      <c r="Y319">
        <v>3</v>
      </c>
      <c r="Z319">
        <v>3</v>
      </c>
      <c r="AA319">
        <v>0</v>
      </c>
      <c r="AB319">
        <v>0</v>
      </c>
      <c r="AC319">
        <v>0</v>
      </c>
      <c r="AD319">
        <v>0</v>
      </c>
      <c r="AE319">
        <v>0</v>
      </c>
      <c r="AF319">
        <v>3</v>
      </c>
      <c r="AG319">
        <v>0</v>
      </c>
      <c r="AH319">
        <v>3</v>
      </c>
      <c r="AI319">
        <v>0</v>
      </c>
      <c r="AJ319" t="s">
        <v>188</v>
      </c>
      <c r="AK319" t="s">
        <v>217</v>
      </c>
      <c r="AL319" t="s">
        <v>647</v>
      </c>
    </row>
    <row r="320" spans="1:38" x14ac:dyDescent="0.35">
      <c r="A320">
        <v>447735</v>
      </c>
      <c r="B320">
        <v>129622</v>
      </c>
      <c r="C320" t="s">
        <v>188</v>
      </c>
      <c r="D320">
        <v>93431</v>
      </c>
      <c r="E320" t="s">
        <v>1250</v>
      </c>
      <c r="F320">
        <v>3237015</v>
      </c>
      <c r="G320">
        <v>0.03</v>
      </c>
      <c r="H320" t="s">
        <v>293</v>
      </c>
      <c r="I320" s="67">
        <v>45610</v>
      </c>
      <c r="J320" t="s">
        <v>202</v>
      </c>
      <c r="K320" t="s">
        <v>213</v>
      </c>
      <c r="L320" t="s">
        <v>193</v>
      </c>
      <c r="M320" t="s">
        <v>194</v>
      </c>
      <c r="N320" t="s">
        <v>195</v>
      </c>
      <c r="O320" t="s">
        <v>210</v>
      </c>
      <c r="P320" t="s">
        <v>1251</v>
      </c>
      <c r="R320" t="s">
        <v>188</v>
      </c>
      <c r="S320" t="s">
        <v>1252</v>
      </c>
      <c r="T320" t="s">
        <v>201</v>
      </c>
      <c r="U320" t="s">
        <v>202</v>
      </c>
      <c r="W320" t="s">
        <v>207</v>
      </c>
      <c r="X320" t="s">
        <v>204</v>
      </c>
      <c r="Y320">
        <v>1</v>
      </c>
      <c r="Z320">
        <v>1</v>
      </c>
      <c r="AA320">
        <v>0</v>
      </c>
      <c r="AB320">
        <v>0</v>
      </c>
      <c r="AC320">
        <v>0</v>
      </c>
      <c r="AD320">
        <v>0</v>
      </c>
      <c r="AE320">
        <v>0</v>
      </c>
      <c r="AF320">
        <v>1</v>
      </c>
      <c r="AG320">
        <v>0</v>
      </c>
      <c r="AH320">
        <v>1</v>
      </c>
      <c r="AI320">
        <v>0</v>
      </c>
      <c r="AJ320" t="s">
        <v>188</v>
      </c>
      <c r="AK320" t="s">
        <v>217</v>
      </c>
      <c r="AL320" t="s">
        <v>647</v>
      </c>
    </row>
    <row r="321" spans="1:38" x14ac:dyDescent="0.35">
      <c r="A321">
        <v>447735</v>
      </c>
      <c r="B321">
        <v>129622</v>
      </c>
      <c r="C321" t="s">
        <v>188</v>
      </c>
      <c r="D321">
        <v>93431</v>
      </c>
      <c r="E321" t="s">
        <v>1250</v>
      </c>
      <c r="F321">
        <v>3237015</v>
      </c>
      <c r="G321">
        <v>0.03</v>
      </c>
      <c r="H321" t="s">
        <v>293</v>
      </c>
      <c r="I321" s="67">
        <v>45610</v>
      </c>
      <c r="J321" t="s">
        <v>202</v>
      </c>
      <c r="K321" t="s">
        <v>213</v>
      </c>
      <c r="L321" t="s">
        <v>193</v>
      </c>
      <c r="M321" t="s">
        <v>194</v>
      </c>
      <c r="N321" t="s">
        <v>195</v>
      </c>
      <c r="O321" t="s">
        <v>210</v>
      </c>
      <c r="P321" t="s">
        <v>1251</v>
      </c>
      <c r="R321" t="s">
        <v>188</v>
      </c>
      <c r="S321" t="s">
        <v>1252</v>
      </c>
      <c r="T321" t="s">
        <v>201</v>
      </c>
      <c r="U321" t="s">
        <v>202</v>
      </c>
      <c r="W321" t="s">
        <v>207</v>
      </c>
      <c r="X321" t="s">
        <v>206</v>
      </c>
      <c r="Y321">
        <v>2</v>
      </c>
      <c r="Z321">
        <v>2</v>
      </c>
      <c r="AA321">
        <v>0</v>
      </c>
      <c r="AB321">
        <v>0</v>
      </c>
      <c r="AC321">
        <v>0</v>
      </c>
      <c r="AD321">
        <v>0</v>
      </c>
      <c r="AE321">
        <v>0</v>
      </c>
      <c r="AF321">
        <v>2</v>
      </c>
      <c r="AG321">
        <v>0</v>
      </c>
      <c r="AH321">
        <v>2</v>
      </c>
      <c r="AI321">
        <v>0</v>
      </c>
      <c r="AJ321" t="s">
        <v>188</v>
      </c>
      <c r="AK321" t="s">
        <v>217</v>
      </c>
      <c r="AL321" t="s">
        <v>647</v>
      </c>
    </row>
    <row r="322" spans="1:38" x14ac:dyDescent="0.35">
      <c r="A322">
        <v>457293</v>
      </c>
      <c r="B322">
        <v>113775</v>
      </c>
      <c r="C322" t="s">
        <v>188</v>
      </c>
      <c r="D322">
        <v>93434</v>
      </c>
      <c r="E322" t="s">
        <v>1253</v>
      </c>
      <c r="F322">
        <v>3237017</v>
      </c>
      <c r="G322">
        <v>0.09</v>
      </c>
      <c r="H322" t="s">
        <v>190</v>
      </c>
      <c r="I322" s="67">
        <v>45621</v>
      </c>
      <c r="J322" t="s">
        <v>202</v>
      </c>
      <c r="K322" t="s">
        <v>213</v>
      </c>
      <c r="L322" t="s">
        <v>193</v>
      </c>
      <c r="M322" t="s">
        <v>195</v>
      </c>
      <c r="N322" t="s">
        <v>195</v>
      </c>
      <c r="O322" t="s">
        <v>224</v>
      </c>
      <c r="P322" t="s">
        <v>1254</v>
      </c>
      <c r="Q322" t="s">
        <v>335</v>
      </c>
      <c r="R322" t="s">
        <v>319</v>
      </c>
      <c r="S322" t="s">
        <v>1255</v>
      </c>
      <c r="T322" t="s">
        <v>201</v>
      </c>
      <c r="U322" t="s">
        <v>202</v>
      </c>
      <c r="W322" t="s">
        <v>203</v>
      </c>
      <c r="X322" t="s">
        <v>206</v>
      </c>
      <c r="Y322">
        <v>1</v>
      </c>
      <c r="Z322">
        <v>1</v>
      </c>
      <c r="AA322">
        <v>0</v>
      </c>
      <c r="AB322">
        <v>0</v>
      </c>
      <c r="AC322">
        <v>0</v>
      </c>
      <c r="AD322">
        <v>0</v>
      </c>
      <c r="AE322">
        <v>0</v>
      </c>
      <c r="AF322">
        <v>1</v>
      </c>
      <c r="AG322">
        <v>0</v>
      </c>
      <c r="AH322">
        <v>1</v>
      </c>
      <c r="AI322">
        <v>0</v>
      </c>
      <c r="AJ322" t="s">
        <v>335</v>
      </c>
      <c r="AK322" t="s">
        <v>322</v>
      </c>
      <c r="AL322" t="s">
        <v>647</v>
      </c>
    </row>
    <row r="323" spans="1:38" x14ac:dyDescent="0.35">
      <c r="A323">
        <v>449164</v>
      </c>
      <c r="B323">
        <v>129515</v>
      </c>
      <c r="C323" t="s">
        <v>188</v>
      </c>
      <c r="D323">
        <v>93438</v>
      </c>
      <c r="E323" t="s">
        <v>1256</v>
      </c>
      <c r="F323">
        <v>3237021</v>
      </c>
      <c r="G323">
        <v>0.04</v>
      </c>
      <c r="H323" t="s">
        <v>190</v>
      </c>
      <c r="I323" s="67">
        <v>45609</v>
      </c>
      <c r="J323" t="s">
        <v>202</v>
      </c>
      <c r="K323" t="s">
        <v>213</v>
      </c>
      <c r="L323" t="s">
        <v>193</v>
      </c>
      <c r="M323" t="s">
        <v>195</v>
      </c>
      <c r="N323" t="s">
        <v>195</v>
      </c>
      <c r="O323" t="s">
        <v>224</v>
      </c>
      <c r="P323" t="s">
        <v>1257</v>
      </c>
      <c r="R323" t="s">
        <v>188</v>
      </c>
      <c r="S323" t="s">
        <v>1258</v>
      </c>
      <c r="T323" t="s">
        <v>201</v>
      </c>
      <c r="U323" t="s">
        <v>191</v>
      </c>
      <c r="W323" t="s">
        <v>203</v>
      </c>
      <c r="X323" t="s">
        <v>206</v>
      </c>
      <c r="Y323">
        <v>1</v>
      </c>
      <c r="Z323">
        <v>1</v>
      </c>
      <c r="AA323">
        <v>0</v>
      </c>
      <c r="AB323">
        <v>0</v>
      </c>
      <c r="AC323">
        <v>0</v>
      </c>
      <c r="AD323">
        <v>0</v>
      </c>
      <c r="AE323">
        <v>0</v>
      </c>
      <c r="AF323">
        <v>1</v>
      </c>
      <c r="AG323">
        <v>0</v>
      </c>
      <c r="AH323">
        <v>1</v>
      </c>
      <c r="AI323">
        <v>0</v>
      </c>
      <c r="AJ323" t="s">
        <v>188</v>
      </c>
      <c r="AK323" t="s">
        <v>217</v>
      </c>
      <c r="AL323" t="s">
        <v>647</v>
      </c>
    </row>
    <row r="324" spans="1:38" x14ac:dyDescent="0.35">
      <c r="A324">
        <v>461256</v>
      </c>
      <c r="B324">
        <v>134466</v>
      </c>
      <c r="C324" t="s">
        <v>188</v>
      </c>
      <c r="D324">
        <v>93439</v>
      </c>
      <c r="E324" t="s">
        <v>1259</v>
      </c>
      <c r="F324">
        <v>3237022</v>
      </c>
      <c r="G324">
        <v>0.15</v>
      </c>
      <c r="H324" t="s">
        <v>190</v>
      </c>
      <c r="I324" s="67">
        <v>45610</v>
      </c>
      <c r="J324" t="s">
        <v>202</v>
      </c>
      <c r="K324" t="s">
        <v>213</v>
      </c>
      <c r="L324" t="s">
        <v>193</v>
      </c>
      <c r="M324" t="s">
        <v>223</v>
      </c>
      <c r="N324" t="s">
        <v>195</v>
      </c>
      <c r="O324" t="s">
        <v>196</v>
      </c>
      <c r="P324" t="s">
        <v>1260</v>
      </c>
      <c r="Q324" t="s">
        <v>546</v>
      </c>
      <c r="R324" t="s">
        <v>300</v>
      </c>
      <c r="S324" t="s">
        <v>1261</v>
      </c>
      <c r="T324" t="s">
        <v>201</v>
      </c>
      <c r="U324" t="s">
        <v>202</v>
      </c>
      <c r="W324" t="s">
        <v>203</v>
      </c>
      <c r="X324" t="s">
        <v>204</v>
      </c>
      <c r="Y324">
        <v>2</v>
      </c>
      <c r="Z324">
        <v>2</v>
      </c>
      <c r="AA324">
        <v>0</v>
      </c>
      <c r="AB324">
        <v>0</v>
      </c>
      <c r="AC324">
        <v>0</v>
      </c>
      <c r="AD324">
        <v>0</v>
      </c>
      <c r="AE324">
        <v>0</v>
      </c>
      <c r="AF324">
        <v>2</v>
      </c>
      <c r="AG324">
        <v>0</v>
      </c>
      <c r="AH324">
        <v>2</v>
      </c>
      <c r="AI324">
        <v>0</v>
      </c>
      <c r="AJ324" t="s">
        <v>546</v>
      </c>
      <c r="AK324" t="s">
        <v>322</v>
      </c>
      <c r="AL324" t="s">
        <v>647</v>
      </c>
    </row>
    <row r="325" spans="1:38" x14ac:dyDescent="0.35">
      <c r="A325">
        <v>455740</v>
      </c>
      <c r="B325">
        <v>111697</v>
      </c>
      <c r="C325" t="s">
        <v>188</v>
      </c>
      <c r="D325">
        <v>93116</v>
      </c>
      <c r="E325" t="s">
        <v>1262</v>
      </c>
      <c r="F325">
        <v>3244251</v>
      </c>
      <c r="G325">
        <v>0.59</v>
      </c>
      <c r="H325" t="s">
        <v>190</v>
      </c>
      <c r="I325" s="67">
        <v>45643</v>
      </c>
      <c r="J325" t="s">
        <v>191</v>
      </c>
      <c r="K325" t="s">
        <v>213</v>
      </c>
      <c r="L325" t="s">
        <v>193</v>
      </c>
      <c r="M325" t="s">
        <v>195</v>
      </c>
      <c r="N325" t="s">
        <v>195</v>
      </c>
      <c r="O325" t="s">
        <v>196</v>
      </c>
      <c r="P325" t="s">
        <v>1263</v>
      </c>
      <c r="Q325" t="s">
        <v>377</v>
      </c>
      <c r="R325" t="s">
        <v>319</v>
      </c>
      <c r="S325" t="s">
        <v>1264</v>
      </c>
      <c r="T325" t="s">
        <v>201</v>
      </c>
      <c r="U325" t="s">
        <v>202</v>
      </c>
      <c r="W325" t="s">
        <v>203</v>
      </c>
      <c r="X325" t="s">
        <v>206</v>
      </c>
      <c r="Y325">
        <v>0</v>
      </c>
      <c r="Z325">
        <v>0</v>
      </c>
      <c r="AA325">
        <v>0</v>
      </c>
      <c r="AB325">
        <v>0</v>
      </c>
      <c r="AC325">
        <v>1</v>
      </c>
      <c r="AD325">
        <v>1</v>
      </c>
      <c r="AE325">
        <v>0</v>
      </c>
      <c r="AF325">
        <v>0</v>
      </c>
      <c r="AG325">
        <v>1</v>
      </c>
      <c r="AH325">
        <v>-1</v>
      </c>
      <c r="AI325">
        <v>0</v>
      </c>
      <c r="AJ325" t="s">
        <v>658</v>
      </c>
      <c r="AK325" t="s">
        <v>241</v>
      </c>
      <c r="AL325" t="s">
        <v>647</v>
      </c>
    </row>
    <row r="326" spans="1:38" x14ac:dyDescent="0.35">
      <c r="A326">
        <v>455740</v>
      </c>
      <c r="B326">
        <v>111697</v>
      </c>
      <c r="C326" t="s">
        <v>188</v>
      </c>
      <c r="D326">
        <v>93116</v>
      </c>
      <c r="E326" t="s">
        <v>1262</v>
      </c>
      <c r="F326">
        <v>3244251</v>
      </c>
      <c r="G326">
        <v>0.59</v>
      </c>
      <c r="H326" t="s">
        <v>190</v>
      </c>
      <c r="I326" s="67">
        <v>45643</v>
      </c>
      <c r="J326" t="s">
        <v>191</v>
      </c>
      <c r="K326" t="s">
        <v>213</v>
      </c>
      <c r="L326" t="s">
        <v>193</v>
      </c>
      <c r="M326" t="s">
        <v>195</v>
      </c>
      <c r="N326" t="s">
        <v>195</v>
      </c>
      <c r="O326" t="s">
        <v>196</v>
      </c>
      <c r="P326" t="s">
        <v>1263</v>
      </c>
      <c r="Q326" t="s">
        <v>377</v>
      </c>
      <c r="R326" t="s">
        <v>319</v>
      </c>
      <c r="S326" t="s">
        <v>1264</v>
      </c>
      <c r="T326" t="s">
        <v>201</v>
      </c>
      <c r="U326" t="s">
        <v>202</v>
      </c>
      <c r="W326" t="s">
        <v>203</v>
      </c>
      <c r="X326" t="s">
        <v>211</v>
      </c>
      <c r="Y326">
        <v>1</v>
      </c>
      <c r="Z326">
        <v>1</v>
      </c>
      <c r="AA326">
        <v>0</v>
      </c>
      <c r="AB326">
        <v>0</v>
      </c>
      <c r="AC326">
        <v>0</v>
      </c>
      <c r="AD326">
        <v>0</v>
      </c>
      <c r="AE326">
        <v>0</v>
      </c>
      <c r="AF326">
        <v>1</v>
      </c>
      <c r="AG326">
        <v>0</v>
      </c>
      <c r="AH326">
        <v>1</v>
      </c>
      <c r="AI326">
        <v>0</v>
      </c>
      <c r="AJ326" t="s">
        <v>658</v>
      </c>
      <c r="AK326" t="s">
        <v>241</v>
      </c>
      <c r="AL326" t="s">
        <v>647</v>
      </c>
    </row>
    <row r="327" spans="1:38" x14ac:dyDescent="0.35">
      <c r="A327">
        <v>451341</v>
      </c>
      <c r="B327">
        <v>138933</v>
      </c>
      <c r="C327" t="s">
        <v>188</v>
      </c>
      <c r="D327">
        <v>93587</v>
      </c>
      <c r="E327" t="s">
        <v>1265</v>
      </c>
      <c r="F327">
        <v>3244252</v>
      </c>
      <c r="G327">
        <v>0.44</v>
      </c>
      <c r="H327" t="s">
        <v>190</v>
      </c>
      <c r="I327" s="67">
        <v>45629</v>
      </c>
      <c r="J327" t="s">
        <v>202</v>
      </c>
      <c r="K327" t="s">
        <v>213</v>
      </c>
      <c r="L327" t="s">
        <v>193</v>
      </c>
      <c r="M327" t="s">
        <v>195</v>
      </c>
      <c r="N327" t="s">
        <v>195</v>
      </c>
      <c r="O327" t="s">
        <v>196</v>
      </c>
      <c r="P327" t="s">
        <v>1266</v>
      </c>
      <c r="Q327" t="s">
        <v>314</v>
      </c>
      <c r="R327" t="s">
        <v>188</v>
      </c>
      <c r="S327" t="s">
        <v>1267</v>
      </c>
      <c r="T327" t="s">
        <v>201</v>
      </c>
      <c r="U327" t="s">
        <v>202</v>
      </c>
      <c r="W327" t="s">
        <v>203</v>
      </c>
      <c r="X327" t="s">
        <v>554</v>
      </c>
      <c r="Y327">
        <v>0</v>
      </c>
      <c r="Z327">
        <v>0</v>
      </c>
      <c r="AA327">
        <v>0</v>
      </c>
      <c r="AB327">
        <v>0</v>
      </c>
      <c r="AC327">
        <v>1</v>
      </c>
      <c r="AD327">
        <v>1</v>
      </c>
      <c r="AE327">
        <v>0</v>
      </c>
      <c r="AF327">
        <v>0</v>
      </c>
      <c r="AG327">
        <v>1</v>
      </c>
      <c r="AH327">
        <v>-1</v>
      </c>
      <c r="AI327">
        <v>0</v>
      </c>
      <c r="AJ327" t="s">
        <v>658</v>
      </c>
      <c r="AK327" t="s">
        <v>241</v>
      </c>
      <c r="AL327" t="s">
        <v>647</v>
      </c>
    </row>
    <row r="328" spans="1:38" x14ac:dyDescent="0.35">
      <c r="A328">
        <v>451341</v>
      </c>
      <c r="B328">
        <v>138933</v>
      </c>
      <c r="C328" t="s">
        <v>188</v>
      </c>
      <c r="D328">
        <v>93587</v>
      </c>
      <c r="E328" t="s">
        <v>1265</v>
      </c>
      <c r="F328">
        <v>3244252</v>
      </c>
      <c r="G328">
        <v>0.44</v>
      </c>
      <c r="H328" t="s">
        <v>190</v>
      </c>
      <c r="I328" s="67">
        <v>45629</v>
      </c>
      <c r="J328" t="s">
        <v>202</v>
      </c>
      <c r="K328" t="s">
        <v>213</v>
      </c>
      <c r="L328" t="s">
        <v>193</v>
      </c>
      <c r="M328" t="s">
        <v>195</v>
      </c>
      <c r="N328" t="s">
        <v>195</v>
      </c>
      <c r="O328" t="s">
        <v>196</v>
      </c>
      <c r="P328" t="s">
        <v>1266</v>
      </c>
      <c r="Q328" t="s">
        <v>314</v>
      </c>
      <c r="R328" t="s">
        <v>188</v>
      </c>
      <c r="S328" t="s">
        <v>1267</v>
      </c>
      <c r="T328" t="s">
        <v>201</v>
      </c>
      <c r="U328" t="s">
        <v>202</v>
      </c>
      <c r="W328" t="s">
        <v>203</v>
      </c>
      <c r="X328" t="s">
        <v>229</v>
      </c>
      <c r="Y328">
        <v>1</v>
      </c>
      <c r="Z328">
        <v>1</v>
      </c>
      <c r="AA328">
        <v>0</v>
      </c>
      <c r="AB328">
        <v>0</v>
      </c>
      <c r="AC328">
        <v>0</v>
      </c>
      <c r="AD328">
        <v>0</v>
      </c>
      <c r="AE328">
        <v>0</v>
      </c>
      <c r="AF328">
        <v>1</v>
      </c>
      <c r="AG328">
        <v>0</v>
      </c>
      <c r="AH328">
        <v>1</v>
      </c>
      <c r="AI328">
        <v>0</v>
      </c>
      <c r="AJ328" t="s">
        <v>658</v>
      </c>
      <c r="AK328" t="s">
        <v>241</v>
      </c>
      <c r="AL328" t="s">
        <v>647</v>
      </c>
    </row>
    <row r="329" spans="1:38" x14ac:dyDescent="0.35">
      <c r="A329">
        <v>447725</v>
      </c>
      <c r="B329">
        <v>129646</v>
      </c>
      <c r="C329" t="s">
        <v>188</v>
      </c>
      <c r="D329">
        <v>93589</v>
      </c>
      <c r="E329" t="s">
        <v>1270</v>
      </c>
      <c r="F329">
        <v>3244254</v>
      </c>
      <c r="G329">
        <v>0.02</v>
      </c>
      <c r="H329" t="s">
        <v>293</v>
      </c>
      <c r="I329" s="67">
        <v>45628</v>
      </c>
      <c r="J329" t="s">
        <v>202</v>
      </c>
      <c r="K329" t="s">
        <v>213</v>
      </c>
      <c r="L329" t="s">
        <v>193</v>
      </c>
      <c r="M329" t="s">
        <v>194</v>
      </c>
      <c r="N329" t="s">
        <v>195</v>
      </c>
      <c r="O329" t="s">
        <v>210</v>
      </c>
      <c r="P329" t="s">
        <v>1271</v>
      </c>
      <c r="R329" t="s">
        <v>188</v>
      </c>
      <c r="S329" t="s">
        <v>1272</v>
      </c>
      <c r="T329" t="s">
        <v>201</v>
      </c>
      <c r="U329" t="s">
        <v>191</v>
      </c>
      <c r="W329" t="s">
        <v>207</v>
      </c>
      <c r="X329" t="s">
        <v>231</v>
      </c>
      <c r="Y329">
        <v>1</v>
      </c>
      <c r="Z329">
        <v>1</v>
      </c>
      <c r="AA329">
        <v>0</v>
      </c>
      <c r="AB329">
        <v>0</v>
      </c>
      <c r="AC329">
        <v>0</v>
      </c>
      <c r="AD329">
        <v>0</v>
      </c>
      <c r="AE329">
        <v>0</v>
      </c>
      <c r="AF329">
        <v>1</v>
      </c>
      <c r="AG329">
        <v>0</v>
      </c>
      <c r="AH329">
        <v>1</v>
      </c>
      <c r="AI329">
        <v>0</v>
      </c>
      <c r="AJ329" t="s">
        <v>188</v>
      </c>
      <c r="AK329" t="s">
        <v>217</v>
      </c>
      <c r="AL329" t="s">
        <v>647</v>
      </c>
    </row>
    <row r="330" spans="1:38" x14ac:dyDescent="0.35">
      <c r="A330">
        <v>447725</v>
      </c>
      <c r="B330">
        <v>129646</v>
      </c>
      <c r="C330" t="s">
        <v>188</v>
      </c>
      <c r="D330">
        <v>93589</v>
      </c>
      <c r="E330" t="s">
        <v>1270</v>
      </c>
      <c r="F330">
        <v>3244254</v>
      </c>
      <c r="G330">
        <v>0.02</v>
      </c>
      <c r="H330" t="s">
        <v>293</v>
      </c>
      <c r="I330" s="67">
        <v>45628</v>
      </c>
      <c r="J330" t="s">
        <v>202</v>
      </c>
      <c r="K330" t="s">
        <v>213</v>
      </c>
      <c r="L330" t="s">
        <v>193</v>
      </c>
      <c r="M330" t="s">
        <v>194</v>
      </c>
      <c r="N330" t="s">
        <v>195</v>
      </c>
      <c r="O330" t="s">
        <v>210</v>
      </c>
      <c r="P330" t="s">
        <v>1271</v>
      </c>
      <c r="R330" t="s">
        <v>188</v>
      </c>
      <c r="S330" t="s">
        <v>1272</v>
      </c>
      <c r="T330" t="s">
        <v>201</v>
      </c>
      <c r="U330" t="s">
        <v>191</v>
      </c>
      <c r="W330" t="s">
        <v>207</v>
      </c>
      <c r="X330" t="s">
        <v>204</v>
      </c>
      <c r="Y330">
        <v>3</v>
      </c>
      <c r="Z330">
        <v>3</v>
      </c>
      <c r="AA330">
        <v>0</v>
      </c>
      <c r="AB330">
        <v>0</v>
      </c>
      <c r="AC330">
        <v>0</v>
      </c>
      <c r="AD330">
        <v>0</v>
      </c>
      <c r="AE330">
        <v>0</v>
      </c>
      <c r="AF330">
        <v>3</v>
      </c>
      <c r="AG330">
        <v>0</v>
      </c>
      <c r="AH330">
        <v>3</v>
      </c>
      <c r="AI330">
        <v>0</v>
      </c>
      <c r="AJ330" t="s">
        <v>188</v>
      </c>
      <c r="AK330" t="s">
        <v>217</v>
      </c>
      <c r="AL330" t="s">
        <v>647</v>
      </c>
    </row>
    <row r="331" spans="1:38" x14ac:dyDescent="0.35">
      <c r="A331">
        <v>460339</v>
      </c>
      <c r="B331">
        <v>110926</v>
      </c>
      <c r="C331" t="s">
        <v>188</v>
      </c>
      <c r="D331">
        <v>93591</v>
      </c>
      <c r="E331" t="s">
        <v>1273</v>
      </c>
      <c r="F331">
        <v>3244256</v>
      </c>
      <c r="G331">
        <v>0.05</v>
      </c>
      <c r="H331" t="s">
        <v>190</v>
      </c>
      <c r="I331" s="67">
        <v>45643</v>
      </c>
      <c r="J331" t="s">
        <v>202</v>
      </c>
      <c r="K331" t="s">
        <v>213</v>
      </c>
      <c r="L331" t="s">
        <v>193</v>
      </c>
      <c r="M331" t="s">
        <v>195</v>
      </c>
      <c r="N331" t="s">
        <v>195</v>
      </c>
      <c r="O331" t="s">
        <v>224</v>
      </c>
      <c r="P331" t="s">
        <v>1274</v>
      </c>
      <c r="Q331" t="s">
        <v>384</v>
      </c>
      <c r="R331" t="s">
        <v>252</v>
      </c>
      <c r="S331" t="s">
        <v>1275</v>
      </c>
      <c r="T331" t="s">
        <v>201</v>
      </c>
      <c r="U331" t="s">
        <v>202</v>
      </c>
      <c r="W331" t="s">
        <v>203</v>
      </c>
      <c r="X331" t="s">
        <v>211</v>
      </c>
      <c r="Y331">
        <v>1</v>
      </c>
      <c r="Z331">
        <v>1</v>
      </c>
      <c r="AA331">
        <v>0</v>
      </c>
      <c r="AB331">
        <v>0</v>
      </c>
      <c r="AC331">
        <v>0</v>
      </c>
      <c r="AD331">
        <v>0</v>
      </c>
      <c r="AE331">
        <v>0</v>
      </c>
      <c r="AF331">
        <v>1</v>
      </c>
      <c r="AG331">
        <v>0</v>
      </c>
      <c r="AH331">
        <v>1</v>
      </c>
      <c r="AI331">
        <v>0</v>
      </c>
      <c r="AJ331" t="s">
        <v>384</v>
      </c>
      <c r="AK331" t="s">
        <v>322</v>
      </c>
      <c r="AL331" t="s">
        <v>647</v>
      </c>
    </row>
    <row r="332" spans="1:38" x14ac:dyDescent="0.35">
      <c r="A332">
        <v>458227</v>
      </c>
      <c r="B332">
        <v>131819</v>
      </c>
      <c r="C332" t="s">
        <v>188</v>
      </c>
      <c r="D332">
        <v>93594</v>
      </c>
      <c r="E332" t="s">
        <v>1279</v>
      </c>
      <c r="F332">
        <v>3245035</v>
      </c>
      <c r="G332">
        <v>0.19</v>
      </c>
      <c r="H332" t="s">
        <v>190</v>
      </c>
      <c r="I332" s="67">
        <v>45638</v>
      </c>
      <c r="J332" t="s">
        <v>202</v>
      </c>
      <c r="K332" t="s">
        <v>213</v>
      </c>
      <c r="L332" t="s">
        <v>193</v>
      </c>
      <c r="M332" t="s">
        <v>195</v>
      </c>
      <c r="N332" t="s">
        <v>195</v>
      </c>
      <c r="O332" t="s">
        <v>224</v>
      </c>
      <c r="P332" t="s">
        <v>1280</v>
      </c>
      <c r="R332" t="s">
        <v>300</v>
      </c>
      <c r="S332" t="s">
        <v>1281</v>
      </c>
      <c r="T332" t="s">
        <v>201</v>
      </c>
      <c r="U332" t="s">
        <v>191</v>
      </c>
      <c r="W332" t="s">
        <v>203</v>
      </c>
      <c r="X332" t="s">
        <v>206</v>
      </c>
      <c r="Y332">
        <v>5</v>
      </c>
      <c r="Z332">
        <v>5</v>
      </c>
      <c r="AA332">
        <v>0</v>
      </c>
      <c r="AB332">
        <v>0</v>
      </c>
      <c r="AC332">
        <v>0</v>
      </c>
      <c r="AD332">
        <v>0</v>
      </c>
      <c r="AE332">
        <v>0</v>
      </c>
      <c r="AF332">
        <v>5</v>
      </c>
      <c r="AG332">
        <v>0</v>
      </c>
      <c r="AH332">
        <v>5</v>
      </c>
      <c r="AI332">
        <v>0</v>
      </c>
      <c r="AJ332" t="s">
        <v>601</v>
      </c>
      <c r="AK332" t="s">
        <v>205</v>
      </c>
      <c r="AL332" t="s">
        <v>647</v>
      </c>
    </row>
    <row r="333" spans="1:38" x14ac:dyDescent="0.35">
      <c r="A333">
        <v>461256</v>
      </c>
      <c r="B333">
        <v>134466</v>
      </c>
      <c r="C333" t="s">
        <v>188</v>
      </c>
      <c r="D333">
        <v>93439</v>
      </c>
      <c r="E333" t="s">
        <v>1259</v>
      </c>
      <c r="F333">
        <v>3237022</v>
      </c>
      <c r="G333">
        <v>0.15</v>
      </c>
      <c r="H333" t="s">
        <v>190</v>
      </c>
      <c r="I333" s="67">
        <v>45610</v>
      </c>
      <c r="J333" t="s">
        <v>202</v>
      </c>
      <c r="K333" t="s">
        <v>213</v>
      </c>
      <c r="L333" t="s">
        <v>193</v>
      </c>
      <c r="M333" t="s">
        <v>223</v>
      </c>
      <c r="N333" t="s">
        <v>195</v>
      </c>
      <c r="O333" t="s">
        <v>196</v>
      </c>
      <c r="P333" t="s">
        <v>1260</v>
      </c>
      <c r="Q333" t="s">
        <v>546</v>
      </c>
      <c r="R333" t="s">
        <v>300</v>
      </c>
      <c r="S333" t="s">
        <v>1261</v>
      </c>
      <c r="T333" t="s">
        <v>201</v>
      </c>
      <c r="U333" t="s">
        <v>202</v>
      </c>
      <c r="W333" t="s">
        <v>203</v>
      </c>
      <c r="X333" t="s">
        <v>554</v>
      </c>
      <c r="Y333">
        <v>0</v>
      </c>
      <c r="Z333">
        <v>0</v>
      </c>
      <c r="AA333">
        <v>0</v>
      </c>
      <c r="AB333">
        <v>0</v>
      </c>
      <c r="AC333">
        <v>1</v>
      </c>
      <c r="AD333">
        <v>1</v>
      </c>
      <c r="AE333">
        <v>0</v>
      </c>
      <c r="AF333">
        <v>0</v>
      </c>
      <c r="AG333">
        <v>1</v>
      </c>
      <c r="AH333">
        <v>-1</v>
      </c>
      <c r="AI333">
        <v>0</v>
      </c>
      <c r="AJ333" t="s">
        <v>546</v>
      </c>
      <c r="AK333" t="s">
        <v>322</v>
      </c>
      <c r="AL333" t="s">
        <v>647</v>
      </c>
    </row>
    <row r="334" spans="1:38" x14ac:dyDescent="0.35">
      <c r="A334">
        <v>446984</v>
      </c>
      <c r="B334">
        <v>130843</v>
      </c>
      <c r="C334" t="s">
        <v>188</v>
      </c>
      <c r="E334" t="s">
        <v>1288</v>
      </c>
      <c r="H334" t="s">
        <v>190</v>
      </c>
      <c r="I334" s="61">
        <v>45688</v>
      </c>
      <c r="J334" t="s">
        <v>202</v>
      </c>
      <c r="K334" t="s">
        <v>213</v>
      </c>
      <c r="L334" t="s">
        <v>193</v>
      </c>
      <c r="M334" t="s">
        <v>195</v>
      </c>
      <c r="N334" t="s">
        <v>195</v>
      </c>
      <c r="O334" t="s">
        <v>196</v>
      </c>
      <c r="P334" t="s">
        <v>1289</v>
      </c>
      <c r="R334" t="s">
        <v>188</v>
      </c>
      <c r="S334" t="s">
        <v>1290</v>
      </c>
      <c r="T334" t="s">
        <v>201</v>
      </c>
      <c r="U334" t="s">
        <v>202</v>
      </c>
      <c r="W334" t="s">
        <v>203</v>
      </c>
      <c r="X334" t="s">
        <v>206</v>
      </c>
      <c r="Y334">
        <v>2</v>
      </c>
      <c r="Z334">
        <v>2</v>
      </c>
      <c r="AA334">
        <v>0</v>
      </c>
      <c r="AB334">
        <v>0</v>
      </c>
      <c r="AC334">
        <v>0</v>
      </c>
      <c r="AD334">
        <v>0</v>
      </c>
      <c r="AE334">
        <v>0</v>
      </c>
      <c r="AF334">
        <v>2</v>
      </c>
      <c r="AG334">
        <v>0</v>
      </c>
      <c r="AH334">
        <v>2</v>
      </c>
      <c r="AI334">
        <v>0</v>
      </c>
      <c r="AJ334" t="s">
        <v>188</v>
      </c>
      <c r="AK334" t="s">
        <v>217</v>
      </c>
      <c r="AL334" t="s">
        <v>647</v>
      </c>
    </row>
    <row r="335" spans="1:38" x14ac:dyDescent="0.35">
      <c r="A335">
        <v>446984</v>
      </c>
      <c r="B335">
        <v>130843</v>
      </c>
      <c r="C335" t="s">
        <v>188</v>
      </c>
      <c r="E335" t="s">
        <v>1288</v>
      </c>
      <c r="H335" t="s">
        <v>190</v>
      </c>
      <c r="I335" s="61">
        <v>45688</v>
      </c>
      <c r="J335" t="s">
        <v>202</v>
      </c>
      <c r="K335" t="s">
        <v>213</v>
      </c>
      <c r="L335" t="s">
        <v>193</v>
      </c>
      <c r="M335" t="s">
        <v>195</v>
      </c>
      <c r="N335" t="s">
        <v>195</v>
      </c>
      <c r="O335" t="s">
        <v>196</v>
      </c>
      <c r="P335" t="s">
        <v>1289</v>
      </c>
      <c r="R335" t="s">
        <v>188</v>
      </c>
      <c r="S335" t="s">
        <v>1290</v>
      </c>
      <c r="T335" t="s">
        <v>201</v>
      </c>
      <c r="U335" t="s">
        <v>202</v>
      </c>
      <c r="W335" t="s">
        <v>203</v>
      </c>
      <c r="X335" t="s">
        <v>204</v>
      </c>
      <c r="Y335">
        <v>0</v>
      </c>
      <c r="Z335">
        <v>0</v>
      </c>
      <c r="AA335">
        <v>0</v>
      </c>
      <c r="AB335">
        <v>0</v>
      </c>
      <c r="AC335">
        <v>1</v>
      </c>
      <c r="AD335">
        <v>1</v>
      </c>
      <c r="AE335">
        <v>0</v>
      </c>
      <c r="AF335">
        <v>0</v>
      </c>
      <c r="AG335">
        <v>1</v>
      </c>
      <c r="AH335">
        <v>-1</v>
      </c>
      <c r="AI335">
        <v>0</v>
      </c>
      <c r="AJ335" t="s">
        <v>188</v>
      </c>
      <c r="AK335" t="s">
        <v>217</v>
      </c>
      <c r="AL335" t="s">
        <v>647</v>
      </c>
    </row>
    <row r="336" spans="1:38" x14ac:dyDescent="0.35">
      <c r="A336">
        <v>445944</v>
      </c>
      <c r="B336">
        <v>130426</v>
      </c>
      <c r="C336" t="s">
        <v>188</v>
      </c>
      <c r="E336" t="s">
        <v>1291</v>
      </c>
      <c r="H336" t="s">
        <v>190</v>
      </c>
      <c r="I336" s="61">
        <v>45672</v>
      </c>
      <c r="J336" t="s">
        <v>202</v>
      </c>
      <c r="K336" t="s">
        <v>213</v>
      </c>
      <c r="L336" t="s">
        <v>193</v>
      </c>
      <c r="M336" t="s">
        <v>195</v>
      </c>
      <c r="N336" t="s">
        <v>195</v>
      </c>
      <c r="O336" t="s">
        <v>298</v>
      </c>
      <c r="P336" t="s">
        <v>1292</v>
      </c>
      <c r="R336" t="s">
        <v>188</v>
      </c>
      <c r="S336" t="s">
        <v>1293</v>
      </c>
      <c r="T336" t="s">
        <v>201</v>
      </c>
      <c r="U336" t="s">
        <v>202</v>
      </c>
      <c r="W336" t="s">
        <v>203</v>
      </c>
      <c r="X336" t="s">
        <v>206</v>
      </c>
      <c r="Y336">
        <v>1</v>
      </c>
      <c r="Z336">
        <v>1</v>
      </c>
      <c r="AA336">
        <v>0</v>
      </c>
      <c r="AB336">
        <v>0</v>
      </c>
      <c r="AC336">
        <v>0</v>
      </c>
      <c r="AD336">
        <v>0</v>
      </c>
      <c r="AE336">
        <v>0</v>
      </c>
      <c r="AF336">
        <v>1</v>
      </c>
      <c r="AG336">
        <v>0</v>
      </c>
      <c r="AH336">
        <v>1</v>
      </c>
      <c r="AI336">
        <v>0</v>
      </c>
      <c r="AJ336" t="s">
        <v>188</v>
      </c>
      <c r="AK336" t="s">
        <v>217</v>
      </c>
      <c r="AL336" t="s">
        <v>647</v>
      </c>
    </row>
    <row r="337" spans="1:38" x14ac:dyDescent="0.35">
      <c r="A337">
        <v>447865</v>
      </c>
      <c r="B337">
        <v>129189</v>
      </c>
      <c r="C337" t="s">
        <v>188</v>
      </c>
      <c r="E337" t="s">
        <v>1294</v>
      </c>
      <c r="H337" t="s">
        <v>190</v>
      </c>
      <c r="I337" s="61">
        <v>45684</v>
      </c>
      <c r="J337" t="s">
        <v>202</v>
      </c>
      <c r="K337" t="s">
        <v>213</v>
      </c>
      <c r="L337" t="s">
        <v>193</v>
      </c>
      <c r="M337" t="s">
        <v>195</v>
      </c>
      <c r="N337" t="s">
        <v>195</v>
      </c>
      <c r="O337" t="s">
        <v>298</v>
      </c>
      <c r="P337" t="s">
        <v>1295</v>
      </c>
      <c r="R337" t="s">
        <v>188</v>
      </c>
      <c r="S337" t="s">
        <v>1296</v>
      </c>
      <c r="T337" t="s">
        <v>201</v>
      </c>
      <c r="U337" t="s">
        <v>202</v>
      </c>
      <c r="W337" t="s">
        <v>203</v>
      </c>
      <c r="X337" t="s">
        <v>206</v>
      </c>
      <c r="Y337">
        <v>1</v>
      </c>
      <c r="Z337">
        <v>1</v>
      </c>
      <c r="AA337">
        <v>0</v>
      </c>
      <c r="AB337">
        <v>0</v>
      </c>
      <c r="AC337">
        <v>0</v>
      </c>
      <c r="AD337">
        <v>0</v>
      </c>
      <c r="AE337">
        <v>0</v>
      </c>
      <c r="AF337">
        <v>1</v>
      </c>
      <c r="AG337">
        <v>0</v>
      </c>
      <c r="AH337">
        <v>1</v>
      </c>
      <c r="AI337">
        <v>0</v>
      </c>
      <c r="AJ337" t="s">
        <v>188</v>
      </c>
      <c r="AK337" t="s">
        <v>217</v>
      </c>
      <c r="AL337" t="s">
        <v>647</v>
      </c>
    </row>
    <row r="338" spans="1:38" x14ac:dyDescent="0.35">
      <c r="A338">
        <v>447865</v>
      </c>
      <c r="B338">
        <v>129189</v>
      </c>
      <c r="C338" t="s">
        <v>188</v>
      </c>
      <c r="E338" t="s">
        <v>1294</v>
      </c>
      <c r="H338" t="s">
        <v>190</v>
      </c>
      <c r="I338" s="61">
        <v>45684</v>
      </c>
      <c r="J338" t="s">
        <v>202</v>
      </c>
      <c r="K338" t="s">
        <v>213</v>
      </c>
      <c r="L338" t="s">
        <v>193</v>
      </c>
      <c r="M338" t="s">
        <v>195</v>
      </c>
      <c r="N338" t="s">
        <v>195</v>
      </c>
      <c r="O338" t="s">
        <v>298</v>
      </c>
      <c r="P338" t="s">
        <v>1295</v>
      </c>
      <c r="R338" t="s">
        <v>188</v>
      </c>
      <c r="S338" t="s">
        <v>1296</v>
      </c>
      <c r="T338" t="s">
        <v>201</v>
      </c>
      <c r="U338" t="s">
        <v>202</v>
      </c>
      <c r="W338" t="s">
        <v>207</v>
      </c>
      <c r="X338" t="s">
        <v>204</v>
      </c>
      <c r="Y338">
        <v>0</v>
      </c>
      <c r="Z338">
        <v>0</v>
      </c>
      <c r="AA338">
        <v>0</v>
      </c>
      <c r="AB338">
        <v>0</v>
      </c>
      <c r="AC338">
        <v>2</v>
      </c>
      <c r="AD338">
        <v>2</v>
      </c>
      <c r="AE338">
        <v>0</v>
      </c>
      <c r="AF338">
        <v>0</v>
      </c>
      <c r="AG338">
        <v>2</v>
      </c>
      <c r="AH338">
        <v>-2</v>
      </c>
      <c r="AI338">
        <v>0</v>
      </c>
      <c r="AJ338" t="s">
        <v>188</v>
      </c>
      <c r="AK338" t="s">
        <v>217</v>
      </c>
      <c r="AL338" t="s">
        <v>647</v>
      </c>
    </row>
    <row r="339" spans="1:38" x14ac:dyDescent="0.35">
      <c r="A339">
        <v>451876</v>
      </c>
      <c r="B339">
        <v>119097</v>
      </c>
      <c r="C339" t="s">
        <v>188</v>
      </c>
      <c r="E339" t="s">
        <v>1297</v>
      </c>
      <c r="H339" t="s">
        <v>293</v>
      </c>
      <c r="I339" s="61">
        <v>45673</v>
      </c>
      <c r="J339" t="s">
        <v>202</v>
      </c>
      <c r="K339" t="s">
        <v>213</v>
      </c>
      <c r="L339" t="s">
        <v>193</v>
      </c>
      <c r="M339" t="s">
        <v>223</v>
      </c>
      <c r="N339" t="s">
        <v>195</v>
      </c>
      <c r="O339" t="s">
        <v>210</v>
      </c>
      <c r="P339" t="s">
        <v>1298</v>
      </c>
      <c r="R339" t="s">
        <v>353</v>
      </c>
      <c r="S339" t="s">
        <v>1299</v>
      </c>
      <c r="T339" t="s">
        <v>201</v>
      </c>
      <c r="U339" t="s">
        <v>191</v>
      </c>
      <c r="W339" t="s">
        <v>203</v>
      </c>
      <c r="X339" t="s">
        <v>211</v>
      </c>
      <c r="Y339">
        <v>1</v>
      </c>
      <c r="Z339">
        <v>1</v>
      </c>
      <c r="AA339">
        <v>0</v>
      </c>
      <c r="AB339">
        <v>0</v>
      </c>
      <c r="AC339">
        <v>0</v>
      </c>
      <c r="AD339">
        <v>0</v>
      </c>
      <c r="AE339">
        <v>0</v>
      </c>
      <c r="AF339">
        <v>1</v>
      </c>
      <c r="AG339">
        <v>0</v>
      </c>
      <c r="AH339">
        <v>1</v>
      </c>
      <c r="AI339">
        <v>0</v>
      </c>
      <c r="AJ339" t="s">
        <v>658</v>
      </c>
      <c r="AK339" t="s">
        <v>241</v>
      </c>
      <c r="AL339" t="s">
        <v>647</v>
      </c>
    </row>
    <row r="340" spans="1:38" x14ac:dyDescent="0.35">
      <c r="A340">
        <v>455241</v>
      </c>
      <c r="B340">
        <v>115977</v>
      </c>
      <c r="C340" t="s">
        <v>188</v>
      </c>
      <c r="E340" t="s">
        <v>1300</v>
      </c>
      <c r="H340" t="s">
        <v>666</v>
      </c>
      <c r="I340" s="61">
        <v>45674</v>
      </c>
      <c r="J340" t="s">
        <v>202</v>
      </c>
      <c r="K340" t="s">
        <v>213</v>
      </c>
      <c r="L340" t="s">
        <v>193</v>
      </c>
      <c r="M340" t="s">
        <v>195</v>
      </c>
      <c r="N340" t="s">
        <v>195</v>
      </c>
      <c r="O340" t="s">
        <v>224</v>
      </c>
      <c r="P340" t="s">
        <v>1301</v>
      </c>
      <c r="Q340" t="s">
        <v>318</v>
      </c>
      <c r="R340" t="s">
        <v>319</v>
      </c>
      <c r="S340" t="s">
        <v>1302</v>
      </c>
      <c r="T340" t="s">
        <v>201</v>
      </c>
      <c r="U340" t="s">
        <v>202</v>
      </c>
      <c r="W340" t="s">
        <v>203</v>
      </c>
      <c r="X340" t="s">
        <v>211</v>
      </c>
      <c r="Y340">
        <v>1</v>
      </c>
      <c r="Z340">
        <v>1</v>
      </c>
      <c r="AA340">
        <v>0</v>
      </c>
      <c r="AB340">
        <v>0</v>
      </c>
      <c r="AC340">
        <v>0</v>
      </c>
      <c r="AD340">
        <v>0</v>
      </c>
      <c r="AE340">
        <v>0</v>
      </c>
      <c r="AF340">
        <v>1</v>
      </c>
      <c r="AG340">
        <v>0</v>
      </c>
      <c r="AH340">
        <v>1</v>
      </c>
      <c r="AI340">
        <v>0</v>
      </c>
      <c r="AJ340" t="s">
        <v>658</v>
      </c>
      <c r="AK340" t="s">
        <v>241</v>
      </c>
      <c r="AL340" t="s">
        <v>647</v>
      </c>
    </row>
    <row r="341" spans="1:38" x14ac:dyDescent="0.35">
      <c r="A341">
        <v>446692</v>
      </c>
      <c r="B341">
        <v>121274</v>
      </c>
      <c r="C341" t="s">
        <v>188</v>
      </c>
      <c r="E341" t="s">
        <v>1303</v>
      </c>
      <c r="H341" t="s">
        <v>293</v>
      </c>
      <c r="I341" s="61">
        <v>45665</v>
      </c>
      <c r="J341" t="s">
        <v>202</v>
      </c>
      <c r="K341" t="s">
        <v>213</v>
      </c>
      <c r="L341" t="s">
        <v>193</v>
      </c>
      <c r="M341" t="s">
        <v>223</v>
      </c>
      <c r="N341" t="s">
        <v>195</v>
      </c>
      <c r="O341" t="s">
        <v>210</v>
      </c>
      <c r="P341" t="s">
        <v>1304</v>
      </c>
      <c r="R341" t="s">
        <v>1305</v>
      </c>
      <c r="S341" t="s">
        <v>1306</v>
      </c>
      <c r="T341" t="s">
        <v>391</v>
      </c>
      <c r="U341" t="s">
        <v>191</v>
      </c>
      <c r="W341" t="s">
        <v>203</v>
      </c>
      <c r="X341" t="s">
        <v>229</v>
      </c>
      <c r="Y341">
        <v>1</v>
      </c>
      <c r="Z341">
        <v>1</v>
      </c>
      <c r="AA341">
        <v>0</v>
      </c>
      <c r="AB341">
        <v>0</v>
      </c>
      <c r="AC341">
        <v>0</v>
      </c>
      <c r="AD341">
        <v>0</v>
      </c>
      <c r="AE341">
        <v>0</v>
      </c>
      <c r="AF341">
        <v>1</v>
      </c>
      <c r="AG341">
        <v>0</v>
      </c>
      <c r="AH341">
        <v>1</v>
      </c>
      <c r="AI341">
        <v>0</v>
      </c>
      <c r="AJ341" t="s">
        <v>658</v>
      </c>
      <c r="AK341" t="s">
        <v>241</v>
      </c>
      <c r="AL341" t="s">
        <v>647</v>
      </c>
    </row>
    <row r="342" spans="1:38" x14ac:dyDescent="0.35">
      <c r="A342">
        <v>445965</v>
      </c>
      <c r="B342">
        <v>123065</v>
      </c>
      <c r="C342" t="s">
        <v>188</v>
      </c>
      <c r="E342" t="s">
        <v>1307</v>
      </c>
      <c r="H342" t="s">
        <v>190</v>
      </c>
      <c r="I342" s="61">
        <v>45687</v>
      </c>
      <c r="J342" t="s">
        <v>202</v>
      </c>
      <c r="K342" t="s">
        <v>213</v>
      </c>
      <c r="L342" t="s">
        <v>193</v>
      </c>
      <c r="M342" t="s">
        <v>195</v>
      </c>
      <c r="N342" t="s">
        <v>195</v>
      </c>
      <c r="O342" t="s">
        <v>224</v>
      </c>
      <c r="P342" t="s">
        <v>1308</v>
      </c>
      <c r="R342" t="s">
        <v>188</v>
      </c>
      <c r="S342" t="s">
        <v>1309</v>
      </c>
      <c r="T342" t="s">
        <v>201</v>
      </c>
      <c r="U342" t="s">
        <v>202</v>
      </c>
      <c r="W342" t="s">
        <v>203</v>
      </c>
      <c r="X342" t="s">
        <v>211</v>
      </c>
      <c r="Y342">
        <v>1</v>
      </c>
      <c r="Z342">
        <v>1</v>
      </c>
      <c r="AA342">
        <v>0</v>
      </c>
      <c r="AB342">
        <v>0</v>
      </c>
      <c r="AC342">
        <v>0</v>
      </c>
      <c r="AD342">
        <v>0</v>
      </c>
      <c r="AE342">
        <v>0</v>
      </c>
      <c r="AF342">
        <v>1</v>
      </c>
      <c r="AG342">
        <v>0</v>
      </c>
      <c r="AH342">
        <v>1</v>
      </c>
      <c r="AI342">
        <v>0</v>
      </c>
      <c r="AJ342" t="s">
        <v>1310</v>
      </c>
      <c r="AK342" t="s">
        <v>360</v>
      </c>
      <c r="AL342" t="s">
        <v>647</v>
      </c>
    </row>
    <row r="343" spans="1:38" x14ac:dyDescent="0.35">
      <c r="A343">
        <v>447486</v>
      </c>
      <c r="B343">
        <v>127932</v>
      </c>
      <c r="C343" t="s">
        <v>188</v>
      </c>
      <c r="E343" t="s">
        <v>1311</v>
      </c>
      <c r="H343" t="s">
        <v>190</v>
      </c>
      <c r="I343" s="61">
        <v>45716</v>
      </c>
      <c r="J343" t="s">
        <v>202</v>
      </c>
      <c r="K343" t="s">
        <v>213</v>
      </c>
      <c r="L343" t="s">
        <v>193</v>
      </c>
      <c r="M343" t="s">
        <v>195</v>
      </c>
      <c r="N343" t="s">
        <v>195</v>
      </c>
      <c r="O343" t="s">
        <v>224</v>
      </c>
      <c r="P343" t="s">
        <v>1312</v>
      </c>
      <c r="R343" t="s">
        <v>188</v>
      </c>
      <c r="S343" t="s">
        <v>1313</v>
      </c>
      <c r="U343" t="s">
        <v>191</v>
      </c>
      <c r="W343" t="s">
        <v>203</v>
      </c>
      <c r="X343" t="s">
        <v>211</v>
      </c>
      <c r="Y343">
        <v>1</v>
      </c>
      <c r="Z343">
        <v>1</v>
      </c>
      <c r="AA343">
        <v>0</v>
      </c>
      <c r="AB343">
        <v>0</v>
      </c>
      <c r="AC343">
        <v>0</v>
      </c>
      <c r="AD343">
        <v>0</v>
      </c>
      <c r="AE343">
        <v>0</v>
      </c>
      <c r="AF343">
        <v>1</v>
      </c>
      <c r="AG343">
        <v>0</v>
      </c>
      <c r="AH343">
        <v>1</v>
      </c>
      <c r="AI343">
        <v>0</v>
      </c>
      <c r="AJ343" t="s">
        <v>188</v>
      </c>
      <c r="AK343" t="s">
        <v>217</v>
      </c>
      <c r="AL343" t="s">
        <v>647</v>
      </c>
    </row>
    <row r="344" spans="1:38" x14ac:dyDescent="0.35">
      <c r="A344">
        <v>446945</v>
      </c>
      <c r="B344">
        <v>133775</v>
      </c>
      <c r="C344" t="s">
        <v>188</v>
      </c>
      <c r="D344">
        <v>89455</v>
      </c>
      <c r="E344" t="s">
        <v>1314</v>
      </c>
      <c r="H344" t="s">
        <v>293</v>
      </c>
      <c r="I344" s="61">
        <v>45695</v>
      </c>
      <c r="J344" t="s">
        <v>191</v>
      </c>
      <c r="K344" t="s">
        <v>213</v>
      </c>
      <c r="L344" t="s">
        <v>193</v>
      </c>
      <c r="M344" t="s">
        <v>223</v>
      </c>
      <c r="N344" t="s">
        <v>195</v>
      </c>
      <c r="O344" t="s">
        <v>210</v>
      </c>
      <c r="P344" t="s">
        <v>1315</v>
      </c>
      <c r="R344" t="s">
        <v>908</v>
      </c>
      <c r="S344" t="s">
        <v>1316</v>
      </c>
      <c r="T344" t="s">
        <v>201</v>
      </c>
      <c r="U344" t="s">
        <v>191</v>
      </c>
      <c r="W344" t="s">
        <v>203</v>
      </c>
      <c r="X344" t="s">
        <v>229</v>
      </c>
      <c r="Y344">
        <v>1</v>
      </c>
      <c r="Z344">
        <v>1</v>
      </c>
      <c r="AA344">
        <v>0</v>
      </c>
      <c r="AB344">
        <v>0</v>
      </c>
      <c r="AC344">
        <v>0</v>
      </c>
      <c r="AD344">
        <v>0</v>
      </c>
      <c r="AE344">
        <v>0</v>
      </c>
      <c r="AF344">
        <v>1</v>
      </c>
      <c r="AG344">
        <v>0</v>
      </c>
      <c r="AH344">
        <v>1</v>
      </c>
      <c r="AI344">
        <v>0</v>
      </c>
      <c r="AJ344" t="s">
        <v>658</v>
      </c>
      <c r="AK344" t="s">
        <v>1317</v>
      </c>
      <c r="AL344" t="s">
        <v>647</v>
      </c>
    </row>
    <row r="345" spans="1:38" x14ac:dyDescent="0.35">
      <c r="A345">
        <v>466870</v>
      </c>
      <c r="B345">
        <v>111026</v>
      </c>
      <c r="C345" t="s">
        <v>188</v>
      </c>
      <c r="E345" t="s">
        <v>1321</v>
      </c>
      <c r="H345" t="s">
        <v>293</v>
      </c>
      <c r="I345" s="61">
        <v>45708</v>
      </c>
      <c r="J345" t="s">
        <v>202</v>
      </c>
      <c r="K345" t="s">
        <v>213</v>
      </c>
      <c r="L345" t="s">
        <v>193</v>
      </c>
      <c r="M345" t="s">
        <v>223</v>
      </c>
      <c r="N345" t="s">
        <v>195</v>
      </c>
      <c r="O345" t="s">
        <v>210</v>
      </c>
      <c r="P345" t="s">
        <v>1322</v>
      </c>
      <c r="R345" t="s">
        <v>226</v>
      </c>
      <c r="S345" t="s">
        <v>1323</v>
      </c>
      <c r="T345" t="s">
        <v>201</v>
      </c>
      <c r="U345" t="s">
        <v>191</v>
      </c>
      <c r="W345" t="s">
        <v>203</v>
      </c>
      <c r="X345" t="s">
        <v>231</v>
      </c>
      <c r="Y345">
        <v>1</v>
      </c>
      <c r="Z345">
        <v>1</v>
      </c>
      <c r="AA345">
        <v>0</v>
      </c>
      <c r="AB345">
        <v>0</v>
      </c>
      <c r="AC345">
        <v>0</v>
      </c>
      <c r="AD345">
        <v>0</v>
      </c>
      <c r="AE345">
        <v>0</v>
      </c>
      <c r="AF345">
        <v>1</v>
      </c>
      <c r="AG345">
        <v>0</v>
      </c>
      <c r="AH345">
        <v>1</v>
      </c>
      <c r="AI345">
        <v>0</v>
      </c>
      <c r="AJ345" t="s">
        <v>658</v>
      </c>
      <c r="AK345" t="s">
        <v>241</v>
      </c>
      <c r="AL345" t="s">
        <v>647</v>
      </c>
    </row>
    <row r="346" spans="1:38" x14ac:dyDescent="0.35">
      <c r="A346">
        <v>447942</v>
      </c>
      <c r="B346">
        <v>129428</v>
      </c>
      <c r="C346" t="s">
        <v>188</v>
      </c>
      <c r="E346" t="s">
        <v>1324</v>
      </c>
      <c r="H346" t="s">
        <v>293</v>
      </c>
      <c r="I346" s="61">
        <v>45744</v>
      </c>
      <c r="J346" t="s">
        <v>202</v>
      </c>
      <c r="K346" t="s">
        <v>213</v>
      </c>
      <c r="L346" t="s">
        <v>193</v>
      </c>
      <c r="M346" t="s">
        <v>194</v>
      </c>
      <c r="N346" t="s">
        <v>195</v>
      </c>
      <c r="O346" t="s">
        <v>210</v>
      </c>
      <c r="P346" t="s">
        <v>1325</v>
      </c>
      <c r="R346" t="s">
        <v>188</v>
      </c>
      <c r="S346" t="s">
        <v>1326</v>
      </c>
      <c r="T346" t="s">
        <v>201</v>
      </c>
      <c r="U346" t="s">
        <v>202</v>
      </c>
      <c r="W346" t="s">
        <v>203</v>
      </c>
      <c r="X346" t="s">
        <v>206</v>
      </c>
      <c r="Y346">
        <v>1</v>
      </c>
      <c r="Z346">
        <v>1</v>
      </c>
      <c r="AA346">
        <v>0</v>
      </c>
      <c r="AB346">
        <v>0</v>
      </c>
      <c r="AC346">
        <v>0</v>
      </c>
      <c r="AD346">
        <v>0</v>
      </c>
      <c r="AE346">
        <v>0</v>
      </c>
      <c r="AF346">
        <v>1</v>
      </c>
      <c r="AG346">
        <v>0</v>
      </c>
      <c r="AH346">
        <v>1</v>
      </c>
      <c r="AI346">
        <v>0</v>
      </c>
      <c r="AJ346" t="s">
        <v>188</v>
      </c>
      <c r="AK346" t="s">
        <v>217</v>
      </c>
      <c r="AL346" t="s">
        <v>647</v>
      </c>
    </row>
    <row r="347" spans="1:38" x14ac:dyDescent="0.35">
      <c r="A347">
        <v>446467</v>
      </c>
      <c r="B347">
        <v>124745</v>
      </c>
      <c r="C347" t="s">
        <v>188</v>
      </c>
      <c r="E347" t="s">
        <v>1327</v>
      </c>
      <c r="H347" t="s">
        <v>190</v>
      </c>
      <c r="I347" s="61">
        <v>45730</v>
      </c>
      <c r="J347" t="s">
        <v>202</v>
      </c>
      <c r="K347" t="s">
        <v>213</v>
      </c>
      <c r="L347" t="s">
        <v>193</v>
      </c>
      <c r="M347" t="s">
        <v>195</v>
      </c>
      <c r="N347" t="s">
        <v>195</v>
      </c>
      <c r="O347" t="s">
        <v>224</v>
      </c>
      <c r="P347" t="s">
        <v>1328</v>
      </c>
      <c r="Q347" t="s">
        <v>478</v>
      </c>
      <c r="R347" t="s">
        <v>188</v>
      </c>
      <c r="S347" t="s">
        <v>1329</v>
      </c>
      <c r="T347" t="s">
        <v>201</v>
      </c>
      <c r="U347" t="s">
        <v>191</v>
      </c>
      <c r="W347" t="s">
        <v>203</v>
      </c>
      <c r="X347" t="s">
        <v>211</v>
      </c>
      <c r="Y347">
        <v>1</v>
      </c>
      <c r="Z347">
        <v>1</v>
      </c>
      <c r="AA347">
        <v>0</v>
      </c>
      <c r="AB347">
        <v>0</v>
      </c>
      <c r="AC347">
        <v>0</v>
      </c>
      <c r="AD347">
        <v>0</v>
      </c>
      <c r="AE347">
        <v>0</v>
      </c>
      <c r="AF347">
        <v>1</v>
      </c>
      <c r="AG347">
        <v>0</v>
      </c>
      <c r="AH347">
        <v>1</v>
      </c>
      <c r="AI347">
        <v>0</v>
      </c>
      <c r="AJ347" t="s">
        <v>938</v>
      </c>
      <c r="AK347" t="s">
        <v>360</v>
      </c>
      <c r="AL347" t="s">
        <v>647</v>
      </c>
    </row>
    <row r="348" spans="1:38" x14ac:dyDescent="0.35">
      <c r="A348">
        <v>448961</v>
      </c>
      <c r="B348">
        <v>130019</v>
      </c>
      <c r="C348" t="s">
        <v>188</v>
      </c>
      <c r="E348" t="s">
        <v>1330</v>
      </c>
      <c r="H348" t="s">
        <v>190</v>
      </c>
      <c r="I348" s="61">
        <v>45744</v>
      </c>
      <c r="J348" t="s">
        <v>202</v>
      </c>
      <c r="K348" t="s">
        <v>213</v>
      </c>
      <c r="L348" t="s">
        <v>193</v>
      </c>
      <c r="M348" t="s">
        <v>195</v>
      </c>
      <c r="N348" t="s">
        <v>195</v>
      </c>
      <c r="O348" t="s">
        <v>196</v>
      </c>
      <c r="P348" t="s">
        <v>1331</v>
      </c>
      <c r="R348" t="s">
        <v>188</v>
      </c>
      <c r="S348" t="s">
        <v>1332</v>
      </c>
      <c r="T348" t="s">
        <v>201</v>
      </c>
      <c r="U348" t="s">
        <v>202</v>
      </c>
      <c r="W348" t="s">
        <v>203</v>
      </c>
      <c r="X348" t="s">
        <v>211</v>
      </c>
      <c r="Y348">
        <v>1</v>
      </c>
      <c r="Z348">
        <v>1</v>
      </c>
      <c r="AA348">
        <v>0</v>
      </c>
      <c r="AB348">
        <v>0</v>
      </c>
      <c r="AC348">
        <v>0</v>
      </c>
      <c r="AD348">
        <v>0</v>
      </c>
      <c r="AE348">
        <v>0</v>
      </c>
      <c r="AF348">
        <v>1</v>
      </c>
      <c r="AG348">
        <v>0</v>
      </c>
      <c r="AH348">
        <v>1</v>
      </c>
      <c r="AI348">
        <v>0</v>
      </c>
      <c r="AJ348" t="s">
        <v>658</v>
      </c>
      <c r="AK348" t="s">
        <v>241</v>
      </c>
      <c r="AL348" t="s">
        <v>647</v>
      </c>
    </row>
    <row r="349" spans="1:38" x14ac:dyDescent="0.35">
      <c r="A349">
        <v>448961</v>
      </c>
      <c r="B349">
        <v>130019</v>
      </c>
      <c r="C349" t="s">
        <v>188</v>
      </c>
      <c r="E349" t="s">
        <v>1330</v>
      </c>
      <c r="H349" t="s">
        <v>190</v>
      </c>
      <c r="I349" s="61">
        <v>45744</v>
      </c>
      <c r="J349" t="s">
        <v>202</v>
      </c>
      <c r="K349" t="s">
        <v>213</v>
      </c>
      <c r="L349" t="s">
        <v>193</v>
      </c>
      <c r="M349" t="s">
        <v>195</v>
      </c>
      <c r="N349" t="s">
        <v>195</v>
      </c>
      <c r="O349" t="s">
        <v>196</v>
      </c>
      <c r="P349" t="s">
        <v>1331</v>
      </c>
      <c r="R349" t="s">
        <v>188</v>
      </c>
      <c r="S349" t="s">
        <v>1332</v>
      </c>
      <c r="T349" t="s">
        <v>201</v>
      </c>
      <c r="U349" t="s">
        <v>202</v>
      </c>
      <c r="W349" t="s">
        <v>203</v>
      </c>
      <c r="X349" t="s">
        <v>554</v>
      </c>
      <c r="Y349">
        <v>0</v>
      </c>
      <c r="Z349">
        <v>0</v>
      </c>
      <c r="AA349">
        <v>0</v>
      </c>
      <c r="AB349">
        <v>0</v>
      </c>
      <c r="AC349">
        <v>1</v>
      </c>
      <c r="AD349">
        <v>1</v>
      </c>
      <c r="AE349">
        <v>0</v>
      </c>
      <c r="AF349">
        <v>0</v>
      </c>
      <c r="AG349">
        <v>1</v>
      </c>
      <c r="AH349">
        <v>-1</v>
      </c>
      <c r="AI349">
        <v>0</v>
      </c>
      <c r="AJ349" t="s">
        <v>658</v>
      </c>
      <c r="AK349" t="s">
        <v>241</v>
      </c>
      <c r="AL349" t="s">
        <v>647</v>
      </c>
    </row>
    <row r="350" spans="1:38" x14ac:dyDescent="0.35">
      <c r="A350">
        <v>447659</v>
      </c>
      <c r="B350">
        <v>128810</v>
      </c>
      <c r="C350" t="s">
        <v>188</v>
      </c>
      <c r="E350" t="s">
        <v>1333</v>
      </c>
      <c r="H350" t="s">
        <v>190</v>
      </c>
      <c r="I350" s="61">
        <v>45730</v>
      </c>
      <c r="J350" t="s">
        <v>202</v>
      </c>
      <c r="K350" t="s">
        <v>213</v>
      </c>
      <c r="L350" t="s">
        <v>193</v>
      </c>
      <c r="M350" t="s">
        <v>195</v>
      </c>
      <c r="N350" t="s">
        <v>195</v>
      </c>
      <c r="O350" t="s">
        <v>224</v>
      </c>
      <c r="P350" t="s">
        <v>1334</v>
      </c>
      <c r="R350" t="s">
        <v>188</v>
      </c>
      <c r="S350" t="s">
        <v>1335</v>
      </c>
      <c r="T350" t="s">
        <v>201</v>
      </c>
      <c r="U350" t="s">
        <v>191</v>
      </c>
      <c r="W350" t="s">
        <v>203</v>
      </c>
      <c r="X350" t="s">
        <v>211</v>
      </c>
      <c r="Y350">
        <v>1</v>
      </c>
      <c r="Z350">
        <v>1</v>
      </c>
      <c r="AA350">
        <v>0</v>
      </c>
      <c r="AB350">
        <v>0</v>
      </c>
      <c r="AC350">
        <v>0</v>
      </c>
      <c r="AD350">
        <v>0</v>
      </c>
      <c r="AE350">
        <v>0</v>
      </c>
      <c r="AF350">
        <v>1</v>
      </c>
      <c r="AG350">
        <v>0</v>
      </c>
      <c r="AH350">
        <v>1</v>
      </c>
      <c r="AI350">
        <v>0</v>
      </c>
      <c r="AJ350" t="s">
        <v>188</v>
      </c>
      <c r="AK350" t="s">
        <v>217</v>
      </c>
      <c r="AL350" t="s">
        <v>647</v>
      </c>
    </row>
    <row r="351" spans="1:38" x14ac:dyDescent="0.35">
      <c r="A351">
        <v>446950</v>
      </c>
      <c r="B351">
        <v>129787</v>
      </c>
      <c r="C351" t="s">
        <v>188</v>
      </c>
      <c r="E351" t="s">
        <v>1336</v>
      </c>
      <c r="H351" t="s">
        <v>190</v>
      </c>
      <c r="I351" s="61">
        <v>45741</v>
      </c>
      <c r="J351" t="s">
        <v>202</v>
      </c>
      <c r="K351" t="s">
        <v>213</v>
      </c>
      <c r="L351" t="s">
        <v>193</v>
      </c>
      <c r="M351" t="s">
        <v>195</v>
      </c>
      <c r="N351" t="s">
        <v>195</v>
      </c>
      <c r="O351" t="s">
        <v>224</v>
      </c>
      <c r="P351" t="s">
        <v>1337</v>
      </c>
      <c r="R351" t="s">
        <v>188</v>
      </c>
      <c r="S351" t="s">
        <v>454</v>
      </c>
      <c r="T351" t="s">
        <v>201</v>
      </c>
      <c r="U351" t="s">
        <v>191</v>
      </c>
      <c r="W351" t="s">
        <v>203</v>
      </c>
      <c r="X351" t="s">
        <v>204</v>
      </c>
      <c r="Y351">
        <v>1</v>
      </c>
      <c r="Z351">
        <v>1</v>
      </c>
      <c r="AA351">
        <v>0</v>
      </c>
      <c r="AB351">
        <v>0</v>
      </c>
      <c r="AC351">
        <v>0</v>
      </c>
      <c r="AD351">
        <v>0</v>
      </c>
      <c r="AE351">
        <v>0</v>
      </c>
      <c r="AF351">
        <v>1</v>
      </c>
      <c r="AG351">
        <v>0</v>
      </c>
      <c r="AH351">
        <v>1</v>
      </c>
      <c r="AI351">
        <v>0</v>
      </c>
      <c r="AJ351" t="s">
        <v>188</v>
      </c>
      <c r="AK351" t="s">
        <v>217</v>
      </c>
      <c r="AL351" t="s">
        <v>647</v>
      </c>
    </row>
    <row r="352" spans="1:38" x14ac:dyDescent="0.35">
      <c r="A352">
        <v>457069</v>
      </c>
      <c r="B352">
        <v>114413</v>
      </c>
      <c r="C352" t="s">
        <v>188</v>
      </c>
      <c r="E352" t="s">
        <v>1338</v>
      </c>
      <c r="H352" t="s">
        <v>190</v>
      </c>
      <c r="I352" s="61">
        <v>45729</v>
      </c>
      <c r="J352" t="s">
        <v>202</v>
      </c>
      <c r="K352" t="s">
        <v>213</v>
      </c>
      <c r="L352" t="s">
        <v>193</v>
      </c>
      <c r="M352" t="s">
        <v>195</v>
      </c>
      <c r="N352" t="s">
        <v>195</v>
      </c>
      <c r="O352" t="s">
        <v>224</v>
      </c>
      <c r="P352" t="s">
        <v>1339</v>
      </c>
      <c r="Q352" t="s">
        <v>335</v>
      </c>
      <c r="R352" t="s">
        <v>319</v>
      </c>
      <c r="S352" t="s">
        <v>1340</v>
      </c>
      <c r="T352" t="s">
        <v>201</v>
      </c>
      <c r="U352" t="s">
        <v>191</v>
      </c>
      <c r="W352" t="s">
        <v>203</v>
      </c>
      <c r="X352" t="s">
        <v>211</v>
      </c>
      <c r="Y352">
        <v>2</v>
      </c>
      <c r="Z352">
        <v>2</v>
      </c>
      <c r="AA352">
        <v>0</v>
      </c>
      <c r="AB352">
        <v>0</v>
      </c>
      <c r="AC352">
        <v>0</v>
      </c>
      <c r="AD352">
        <v>0</v>
      </c>
      <c r="AE352">
        <v>0</v>
      </c>
      <c r="AF352">
        <v>2</v>
      </c>
      <c r="AG352">
        <v>0</v>
      </c>
      <c r="AH352">
        <v>2</v>
      </c>
      <c r="AI352">
        <v>0</v>
      </c>
      <c r="AJ352" t="s">
        <v>335</v>
      </c>
      <c r="AK352" t="s">
        <v>322</v>
      </c>
      <c r="AL352" t="s">
        <v>647</v>
      </c>
    </row>
    <row r="353" spans="1:38" x14ac:dyDescent="0.35">
      <c r="A353">
        <v>445143</v>
      </c>
      <c r="B353">
        <v>129132</v>
      </c>
      <c r="C353" t="s">
        <v>188</v>
      </c>
      <c r="E353" t="s">
        <v>1341</v>
      </c>
      <c r="H353" t="s">
        <v>293</v>
      </c>
      <c r="I353" s="61">
        <v>45737</v>
      </c>
      <c r="J353" t="s">
        <v>202</v>
      </c>
      <c r="K353" t="s">
        <v>213</v>
      </c>
      <c r="L353" t="s">
        <v>193</v>
      </c>
      <c r="M353" t="s">
        <v>223</v>
      </c>
      <c r="N353" t="s">
        <v>195</v>
      </c>
      <c r="O353" t="s">
        <v>210</v>
      </c>
      <c r="P353" t="s">
        <v>1342</v>
      </c>
      <c r="R353" t="s">
        <v>188</v>
      </c>
      <c r="S353" t="s">
        <v>1343</v>
      </c>
      <c r="T353" t="s">
        <v>201</v>
      </c>
      <c r="U353" t="s">
        <v>191</v>
      </c>
      <c r="W353" t="s">
        <v>203</v>
      </c>
      <c r="X353" t="s">
        <v>206</v>
      </c>
      <c r="Y353">
        <v>1</v>
      </c>
      <c r="Z353">
        <v>1</v>
      </c>
      <c r="AA353">
        <v>0</v>
      </c>
      <c r="AB353">
        <v>0</v>
      </c>
      <c r="AC353">
        <v>0</v>
      </c>
      <c r="AD353">
        <v>0</v>
      </c>
      <c r="AE353">
        <v>0</v>
      </c>
      <c r="AF353">
        <v>1</v>
      </c>
      <c r="AG353">
        <v>0</v>
      </c>
      <c r="AH353">
        <v>1</v>
      </c>
      <c r="AI353">
        <v>0</v>
      </c>
      <c r="AJ353" t="s">
        <v>658</v>
      </c>
      <c r="AK353" t="s">
        <v>241</v>
      </c>
      <c r="AL353" t="s">
        <v>647</v>
      </c>
    </row>
    <row r="354" spans="1:38" s="49" customFormat="1" ht="14.5" x14ac:dyDescent="0.35">
      <c r="A354" s="49" t="s">
        <v>1393</v>
      </c>
      <c r="AH354" s="49">
        <f>SUM(AH6:AH353)</f>
        <v>291</v>
      </c>
    </row>
  </sheetData>
  <autoFilter ref="A5:AL5" xr:uid="{61AB6A66-FE28-4CF8-8175-08DDE8E0DC9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0C26-C339-48E0-A0C0-30C996C7C12D}">
  <dimension ref="A1:AL331"/>
  <sheetViews>
    <sheetView workbookViewId="0">
      <selection activeCell="A2" sqref="A2"/>
    </sheetView>
  </sheetViews>
  <sheetFormatPr defaultColWidth="7.765625" defaultRowHeight="15.5" x14ac:dyDescent="0.35"/>
  <cols>
    <col min="1" max="2" width="8" style="8" bestFit="1" customWidth="1"/>
    <col min="3" max="3" width="7.765625" style="8"/>
    <col min="4" max="4" width="8" style="8" bestFit="1" customWidth="1"/>
    <col min="5" max="5" width="7.765625" style="8"/>
    <col min="6" max="7" width="8" style="8" bestFit="1" customWidth="1"/>
    <col min="8" max="8" width="7.765625" style="8"/>
    <col min="9" max="9" width="9.84375" style="8" bestFit="1" customWidth="1"/>
    <col min="10" max="21" width="7.765625" style="8"/>
    <col min="22" max="22" width="9.84375" style="8" bestFit="1" customWidth="1"/>
    <col min="23" max="24" width="7.765625" style="8"/>
    <col min="25" max="35" width="8" style="8" bestFit="1" customWidth="1"/>
    <col min="36" max="16384" width="7.765625" style="8"/>
  </cols>
  <sheetData>
    <row r="1" spans="1:38" x14ac:dyDescent="0.35">
      <c r="A1" s="28" t="s">
        <v>1477</v>
      </c>
    </row>
    <row r="3" spans="1:38" x14ac:dyDescent="0.35">
      <c r="A3" s="28" t="s">
        <v>1394</v>
      </c>
    </row>
    <row r="5" spans="1:38" x14ac:dyDescent="0.35">
      <c r="A5" s="8" t="s">
        <v>162</v>
      </c>
      <c r="B5" s="8" t="s">
        <v>163</v>
      </c>
      <c r="C5" s="94" t="s">
        <v>630</v>
      </c>
      <c r="D5" s="8" t="s">
        <v>160</v>
      </c>
      <c r="E5" s="94" t="s">
        <v>164</v>
      </c>
      <c r="F5" s="8" t="s">
        <v>165</v>
      </c>
      <c r="G5" s="8" t="s">
        <v>631</v>
      </c>
      <c r="H5" s="8" t="s">
        <v>166</v>
      </c>
      <c r="I5" s="8" t="s">
        <v>167</v>
      </c>
      <c r="J5" s="8" t="s">
        <v>168</v>
      </c>
      <c r="K5" s="8" t="s">
        <v>169</v>
      </c>
      <c r="L5" s="8" t="s">
        <v>170</v>
      </c>
      <c r="M5" s="8" t="s">
        <v>171</v>
      </c>
      <c r="N5" s="8" t="s">
        <v>172</v>
      </c>
      <c r="O5" s="8" t="s">
        <v>173</v>
      </c>
      <c r="P5" s="8" t="s">
        <v>174</v>
      </c>
      <c r="Q5" s="8" t="s">
        <v>175</v>
      </c>
      <c r="R5" s="8" t="s">
        <v>176</v>
      </c>
      <c r="S5" s="8" t="s">
        <v>177</v>
      </c>
      <c r="T5" s="8" t="s">
        <v>178</v>
      </c>
      <c r="U5" s="8" t="s">
        <v>179</v>
      </c>
      <c r="V5" s="8" t="s">
        <v>632</v>
      </c>
      <c r="W5" s="8" t="s">
        <v>180</v>
      </c>
      <c r="X5" s="8" t="s">
        <v>181</v>
      </c>
      <c r="Y5" s="8" t="s">
        <v>633</v>
      </c>
      <c r="Z5" s="8" t="s">
        <v>634</v>
      </c>
      <c r="AA5" s="8" t="s">
        <v>182</v>
      </c>
      <c r="AB5" s="8" t="s">
        <v>183</v>
      </c>
      <c r="AC5" s="8" t="s">
        <v>635</v>
      </c>
      <c r="AD5" s="8" t="s">
        <v>636</v>
      </c>
      <c r="AE5" s="8" t="s">
        <v>184</v>
      </c>
      <c r="AF5" s="8" t="s">
        <v>637</v>
      </c>
      <c r="AG5" s="8" t="s">
        <v>638</v>
      </c>
      <c r="AH5" s="8" t="s">
        <v>639</v>
      </c>
      <c r="AI5" s="8" t="s">
        <v>640</v>
      </c>
      <c r="AJ5" s="8" t="s">
        <v>641</v>
      </c>
      <c r="AK5" s="8" t="s">
        <v>642</v>
      </c>
      <c r="AL5" s="8" t="s">
        <v>643</v>
      </c>
    </row>
    <row r="6" spans="1:38" x14ac:dyDescent="0.35">
      <c r="A6" s="8">
        <v>447989</v>
      </c>
      <c r="B6" s="8">
        <v>129612</v>
      </c>
      <c r="C6" s="8" t="s">
        <v>188</v>
      </c>
      <c r="D6" s="8">
        <v>86535</v>
      </c>
      <c r="E6" s="8" t="s">
        <v>804</v>
      </c>
      <c r="F6" s="8">
        <v>3008522</v>
      </c>
      <c r="G6" s="8">
        <v>0.08</v>
      </c>
      <c r="H6" s="8" t="s">
        <v>190</v>
      </c>
      <c r="I6" s="59">
        <v>44497</v>
      </c>
      <c r="J6" s="8" t="s">
        <v>202</v>
      </c>
      <c r="K6" s="8" t="s">
        <v>192</v>
      </c>
      <c r="L6" s="8" t="s">
        <v>193</v>
      </c>
      <c r="M6" s="8" t="s">
        <v>556</v>
      </c>
      <c r="N6" s="8" t="s">
        <v>195</v>
      </c>
      <c r="O6" s="8" t="s">
        <v>196</v>
      </c>
      <c r="P6" s="8" t="s">
        <v>805</v>
      </c>
      <c r="R6" s="8" t="s">
        <v>188</v>
      </c>
      <c r="S6" s="8" t="s">
        <v>806</v>
      </c>
      <c r="T6" s="8" t="s">
        <v>201</v>
      </c>
      <c r="U6" s="8" t="s">
        <v>202</v>
      </c>
      <c r="V6" s="59">
        <v>44927</v>
      </c>
      <c r="W6" s="8" t="s">
        <v>207</v>
      </c>
      <c r="X6" s="8" t="s">
        <v>231</v>
      </c>
      <c r="Y6" s="8">
        <v>15</v>
      </c>
      <c r="Z6" s="8">
        <v>15</v>
      </c>
      <c r="AA6" s="8">
        <v>15</v>
      </c>
      <c r="AB6" s="8">
        <v>0</v>
      </c>
      <c r="AC6" s="8">
        <v>0</v>
      </c>
      <c r="AD6" s="8">
        <v>0</v>
      </c>
      <c r="AE6" s="8">
        <v>0</v>
      </c>
      <c r="AF6" s="8">
        <v>15</v>
      </c>
      <c r="AG6" s="8">
        <v>0</v>
      </c>
      <c r="AH6" s="8">
        <v>15</v>
      </c>
      <c r="AI6" s="8">
        <v>15</v>
      </c>
      <c r="AJ6" s="8" t="s">
        <v>188</v>
      </c>
      <c r="AK6" s="8" t="s">
        <v>217</v>
      </c>
      <c r="AL6" s="8" t="s">
        <v>647</v>
      </c>
    </row>
    <row r="7" spans="1:38" x14ac:dyDescent="0.35">
      <c r="A7" s="8">
        <v>448462</v>
      </c>
      <c r="B7" s="8">
        <v>129691</v>
      </c>
      <c r="C7" s="8" t="s">
        <v>188</v>
      </c>
      <c r="D7" s="8">
        <v>63823</v>
      </c>
      <c r="E7" s="8" t="s">
        <v>698</v>
      </c>
      <c r="F7" s="8">
        <v>315262</v>
      </c>
      <c r="G7" s="8">
        <v>0.28000000000000003</v>
      </c>
      <c r="H7" s="8" t="s">
        <v>190</v>
      </c>
      <c r="I7" s="59">
        <v>41978</v>
      </c>
      <c r="J7" s="8" t="s">
        <v>202</v>
      </c>
      <c r="K7" s="8" t="s">
        <v>192</v>
      </c>
      <c r="L7" s="8" t="s">
        <v>193</v>
      </c>
      <c r="M7" s="8" t="s">
        <v>699</v>
      </c>
      <c r="N7" s="8" t="s">
        <v>195</v>
      </c>
      <c r="O7" s="8" t="s">
        <v>196</v>
      </c>
      <c r="P7" s="8" t="s">
        <v>700</v>
      </c>
      <c r="R7" s="8" t="s">
        <v>188</v>
      </c>
      <c r="S7" s="8" t="s">
        <v>701</v>
      </c>
      <c r="T7" s="8" t="s">
        <v>201</v>
      </c>
      <c r="U7" s="8" t="s">
        <v>202</v>
      </c>
      <c r="V7" s="59">
        <v>42005</v>
      </c>
      <c r="W7" s="8" t="s">
        <v>203</v>
      </c>
      <c r="X7" s="8" t="s">
        <v>204</v>
      </c>
      <c r="Y7" s="8">
        <v>4</v>
      </c>
      <c r="Z7" s="8">
        <v>2</v>
      </c>
      <c r="AA7" s="8">
        <v>1</v>
      </c>
      <c r="AB7" s="8">
        <v>1</v>
      </c>
      <c r="AC7" s="8">
        <v>0</v>
      </c>
      <c r="AD7" s="8">
        <v>0</v>
      </c>
      <c r="AE7" s="8">
        <v>0</v>
      </c>
      <c r="AF7" s="8">
        <v>1</v>
      </c>
      <c r="AG7" s="8">
        <v>0</v>
      </c>
      <c r="AH7" s="8">
        <v>1</v>
      </c>
      <c r="AI7" s="8">
        <v>0</v>
      </c>
      <c r="AJ7" s="8" t="s">
        <v>188</v>
      </c>
      <c r="AK7" s="8" t="s">
        <v>217</v>
      </c>
      <c r="AL7" s="8" t="s">
        <v>647</v>
      </c>
    </row>
    <row r="8" spans="1:38" x14ac:dyDescent="0.35">
      <c r="A8" s="8">
        <v>448462</v>
      </c>
      <c r="B8" s="8">
        <v>129691</v>
      </c>
      <c r="C8" s="8" t="s">
        <v>188</v>
      </c>
      <c r="D8" s="8">
        <v>63823</v>
      </c>
      <c r="E8" s="8" t="s">
        <v>698</v>
      </c>
      <c r="F8" s="8">
        <v>315262</v>
      </c>
      <c r="G8" s="8">
        <v>0.28000000000000003</v>
      </c>
      <c r="H8" s="8" t="s">
        <v>190</v>
      </c>
      <c r="I8" s="59">
        <v>41978</v>
      </c>
      <c r="J8" s="8" t="s">
        <v>202</v>
      </c>
      <c r="K8" s="8" t="s">
        <v>192</v>
      </c>
      <c r="L8" s="8" t="s">
        <v>193</v>
      </c>
      <c r="M8" s="8" t="s">
        <v>699</v>
      </c>
      <c r="N8" s="8" t="s">
        <v>195</v>
      </c>
      <c r="O8" s="8" t="s">
        <v>196</v>
      </c>
      <c r="P8" s="8" t="s">
        <v>700</v>
      </c>
      <c r="R8" s="8" t="s">
        <v>188</v>
      </c>
      <c r="S8" s="8" t="s">
        <v>701</v>
      </c>
      <c r="T8" s="8" t="s">
        <v>201</v>
      </c>
      <c r="U8" s="8" t="s">
        <v>202</v>
      </c>
      <c r="V8" s="59">
        <v>42005</v>
      </c>
      <c r="W8" s="8" t="s">
        <v>203</v>
      </c>
      <c r="X8" s="8" t="s">
        <v>206</v>
      </c>
      <c r="Y8" s="8">
        <v>6</v>
      </c>
      <c r="Z8" s="8">
        <v>6</v>
      </c>
      <c r="AA8" s="8">
        <v>6</v>
      </c>
      <c r="AB8" s="8">
        <v>6</v>
      </c>
      <c r="AC8" s="8">
        <v>0</v>
      </c>
      <c r="AD8" s="8">
        <v>0</v>
      </c>
      <c r="AE8" s="8">
        <v>0</v>
      </c>
      <c r="AF8" s="8">
        <v>0</v>
      </c>
      <c r="AG8" s="8">
        <v>0</v>
      </c>
      <c r="AH8" s="8">
        <v>0</v>
      </c>
      <c r="AI8" s="8">
        <v>0</v>
      </c>
      <c r="AJ8" s="8" t="s">
        <v>188</v>
      </c>
      <c r="AK8" s="8" t="s">
        <v>217</v>
      </c>
      <c r="AL8" s="8" t="s">
        <v>647</v>
      </c>
    </row>
    <row r="9" spans="1:38" x14ac:dyDescent="0.35">
      <c r="A9" s="8">
        <v>448462</v>
      </c>
      <c r="B9" s="8">
        <v>129691</v>
      </c>
      <c r="C9" s="8" t="s">
        <v>188</v>
      </c>
      <c r="D9" s="8">
        <v>63823</v>
      </c>
      <c r="E9" s="8" t="s">
        <v>698</v>
      </c>
      <c r="F9" s="8">
        <v>315262</v>
      </c>
      <c r="G9" s="8">
        <v>0.28000000000000003</v>
      </c>
      <c r="H9" s="8" t="s">
        <v>190</v>
      </c>
      <c r="I9" s="59">
        <v>41978</v>
      </c>
      <c r="J9" s="8" t="s">
        <v>202</v>
      </c>
      <c r="K9" s="8" t="s">
        <v>192</v>
      </c>
      <c r="L9" s="8" t="s">
        <v>193</v>
      </c>
      <c r="M9" s="8" t="s">
        <v>699</v>
      </c>
      <c r="N9" s="8" t="s">
        <v>195</v>
      </c>
      <c r="O9" s="8" t="s">
        <v>196</v>
      </c>
      <c r="P9" s="8" t="s">
        <v>700</v>
      </c>
      <c r="R9" s="8" t="s">
        <v>188</v>
      </c>
      <c r="S9" s="8" t="s">
        <v>701</v>
      </c>
      <c r="T9" s="8" t="s">
        <v>201</v>
      </c>
      <c r="U9" s="8" t="s">
        <v>202</v>
      </c>
      <c r="V9" s="59">
        <v>42005</v>
      </c>
      <c r="W9" s="8" t="s">
        <v>203</v>
      </c>
      <c r="X9" s="8" t="s">
        <v>211</v>
      </c>
      <c r="Y9" s="8">
        <v>6</v>
      </c>
      <c r="Z9" s="8">
        <v>6</v>
      </c>
      <c r="AA9" s="8">
        <v>6</v>
      </c>
      <c r="AB9" s="8">
        <v>6</v>
      </c>
      <c r="AC9" s="8">
        <v>0</v>
      </c>
      <c r="AD9" s="8">
        <v>0</v>
      </c>
      <c r="AE9" s="8">
        <v>0</v>
      </c>
      <c r="AF9" s="8">
        <v>0</v>
      </c>
      <c r="AG9" s="8">
        <v>0</v>
      </c>
      <c r="AH9" s="8">
        <v>0</v>
      </c>
      <c r="AI9" s="8">
        <v>0</v>
      </c>
      <c r="AJ9" s="8" t="s">
        <v>188</v>
      </c>
      <c r="AK9" s="8" t="s">
        <v>217</v>
      </c>
      <c r="AL9" s="8" t="s">
        <v>647</v>
      </c>
    </row>
    <row r="10" spans="1:38" x14ac:dyDescent="0.35">
      <c r="A10" s="8">
        <v>448544</v>
      </c>
      <c r="B10" s="8">
        <v>129668</v>
      </c>
      <c r="C10" s="8" t="s">
        <v>188</v>
      </c>
      <c r="D10" s="8">
        <v>90036</v>
      </c>
      <c r="E10" s="8" t="s">
        <v>889</v>
      </c>
      <c r="F10" s="8">
        <v>3089421</v>
      </c>
      <c r="G10" s="8">
        <v>0.17</v>
      </c>
      <c r="H10" s="8" t="s">
        <v>190</v>
      </c>
      <c r="I10" s="59">
        <v>44930</v>
      </c>
      <c r="J10" s="8" t="s">
        <v>202</v>
      </c>
      <c r="K10" s="8" t="s">
        <v>192</v>
      </c>
      <c r="L10" s="8" t="s">
        <v>230</v>
      </c>
      <c r="M10" s="8" t="s">
        <v>556</v>
      </c>
      <c r="N10" s="8" t="s">
        <v>195</v>
      </c>
      <c r="O10" s="8" t="s">
        <v>210</v>
      </c>
      <c r="P10" s="8" t="s">
        <v>890</v>
      </c>
      <c r="Q10" s="8" t="s">
        <v>891</v>
      </c>
      <c r="R10" s="8" t="s">
        <v>188</v>
      </c>
      <c r="S10" s="8" t="s">
        <v>892</v>
      </c>
      <c r="T10" s="8" t="s">
        <v>201</v>
      </c>
      <c r="U10" s="8" t="s">
        <v>202</v>
      </c>
      <c r="V10" s="59">
        <v>45292</v>
      </c>
      <c r="W10" s="8" t="s">
        <v>207</v>
      </c>
      <c r="X10" s="8" t="s">
        <v>208</v>
      </c>
      <c r="Y10" s="8">
        <v>15</v>
      </c>
      <c r="Z10" s="8">
        <v>15</v>
      </c>
      <c r="AA10" s="8">
        <v>0</v>
      </c>
      <c r="AB10" s="8">
        <v>0</v>
      </c>
      <c r="AC10" s="8">
        <v>0</v>
      </c>
      <c r="AD10" s="8">
        <v>0</v>
      </c>
      <c r="AE10" s="8">
        <v>0</v>
      </c>
      <c r="AF10" s="8">
        <v>15</v>
      </c>
      <c r="AG10" s="8">
        <v>0</v>
      </c>
      <c r="AH10" s="8">
        <v>15</v>
      </c>
      <c r="AI10" s="8">
        <v>0</v>
      </c>
      <c r="AJ10" s="8" t="s">
        <v>188</v>
      </c>
      <c r="AK10" s="8" t="s">
        <v>217</v>
      </c>
      <c r="AL10" s="8" t="s">
        <v>647</v>
      </c>
    </row>
    <row r="11" spans="1:38" x14ac:dyDescent="0.35">
      <c r="A11" s="8">
        <v>448544</v>
      </c>
      <c r="B11" s="8">
        <v>129668</v>
      </c>
      <c r="C11" s="8" t="s">
        <v>188</v>
      </c>
      <c r="D11" s="8">
        <v>90036</v>
      </c>
      <c r="E11" s="8" t="s">
        <v>889</v>
      </c>
      <c r="F11" s="8">
        <v>3089421</v>
      </c>
      <c r="G11" s="8">
        <v>0.17</v>
      </c>
      <c r="H11" s="8" t="s">
        <v>190</v>
      </c>
      <c r="I11" s="59">
        <v>44930</v>
      </c>
      <c r="J11" s="8" t="s">
        <v>202</v>
      </c>
      <c r="K11" s="8" t="s">
        <v>192</v>
      </c>
      <c r="L11" s="8" t="s">
        <v>230</v>
      </c>
      <c r="M11" s="8" t="s">
        <v>556</v>
      </c>
      <c r="N11" s="8" t="s">
        <v>195</v>
      </c>
      <c r="O11" s="8" t="s">
        <v>210</v>
      </c>
      <c r="P11" s="8" t="s">
        <v>890</v>
      </c>
      <c r="Q11" s="8" t="s">
        <v>891</v>
      </c>
      <c r="R11" s="8" t="s">
        <v>188</v>
      </c>
      <c r="S11" s="8" t="s">
        <v>892</v>
      </c>
      <c r="T11" s="8" t="s">
        <v>201</v>
      </c>
      <c r="U11" s="8" t="s">
        <v>202</v>
      </c>
      <c r="V11" s="59">
        <v>45292</v>
      </c>
      <c r="W11" s="8" t="s">
        <v>207</v>
      </c>
      <c r="X11" s="8" t="s">
        <v>209</v>
      </c>
      <c r="Y11" s="8">
        <v>3</v>
      </c>
      <c r="Z11" s="8">
        <v>3</v>
      </c>
      <c r="AA11" s="8">
        <v>0</v>
      </c>
      <c r="AB11" s="8">
        <v>0</v>
      </c>
      <c r="AC11" s="8">
        <v>0</v>
      </c>
      <c r="AD11" s="8">
        <v>0</v>
      </c>
      <c r="AE11" s="8">
        <v>0</v>
      </c>
      <c r="AF11" s="8">
        <v>3</v>
      </c>
      <c r="AG11" s="8">
        <v>0</v>
      </c>
      <c r="AH11" s="8">
        <v>3</v>
      </c>
      <c r="AI11" s="8">
        <v>0</v>
      </c>
      <c r="AJ11" s="8" t="s">
        <v>188</v>
      </c>
      <c r="AK11" s="8" t="s">
        <v>217</v>
      </c>
      <c r="AL11" s="8" t="s">
        <v>647</v>
      </c>
    </row>
    <row r="12" spans="1:38" x14ac:dyDescent="0.35">
      <c r="A12" s="8">
        <v>448650</v>
      </c>
      <c r="B12" s="8">
        <v>129183</v>
      </c>
      <c r="C12" s="8" t="s">
        <v>188</v>
      </c>
      <c r="D12" s="8">
        <v>74496</v>
      </c>
      <c r="E12" s="8" t="s">
        <v>725</v>
      </c>
      <c r="F12" s="8">
        <v>2459945</v>
      </c>
      <c r="G12" s="8">
        <v>0.16</v>
      </c>
      <c r="H12" s="8" t="s">
        <v>190</v>
      </c>
      <c r="I12" s="59">
        <v>43524</v>
      </c>
      <c r="J12" s="8" t="s">
        <v>202</v>
      </c>
      <c r="K12" s="8" t="s">
        <v>192</v>
      </c>
      <c r="L12" s="8" t="s">
        <v>230</v>
      </c>
      <c r="M12" s="8" t="s">
        <v>195</v>
      </c>
      <c r="N12" s="8" t="s">
        <v>195</v>
      </c>
      <c r="O12" s="8" t="s">
        <v>196</v>
      </c>
      <c r="P12" s="8" t="s">
        <v>726</v>
      </c>
      <c r="R12" s="8" t="s">
        <v>188</v>
      </c>
      <c r="S12" s="8" t="s">
        <v>727</v>
      </c>
      <c r="T12" s="8" t="s">
        <v>201</v>
      </c>
      <c r="U12" s="8" t="s">
        <v>202</v>
      </c>
      <c r="V12" s="59">
        <v>44562</v>
      </c>
      <c r="W12" s="8" t="s">
        <v>203</v>
      </c>
      <c r="X12" s="8" t="s">
        <v>211</v>
      </c>
      <c r="Y12" s="8">
        <v>0</v>
      </c>
      <c r="Z12" s="8">
        <v>0</v>
      </c>
      <c r="AA12" s="8">
        <v>0</v>
      </c>
      <c r="AB12" s="8">
        <v>0</v>
      </c>
      <c r="AC12" s="8">
        <v>1</v>
      </c>
      <c r="AD12" s="8">
        <v>1</v>
      </c>
      <c r="AE12" s="8">
        <v>1</v>
      </c>
      <c r="AF12" s="8">
        <v>0</v>
      </c>
      <c r="AG12" s="8">
        <v>0</v>
      </c>
      <c r="AH12" s="8">
        <v>0</v>
      </c>
      <c r="AI12" s="8">
        <v>0</v>
      </c>
      <c r="AJ12" s="8" t="s">
        <v>188</v>
      </c>
      <c r="AK12" s="8" t="s">
        <v>217</v>
      </c>
      <c r="AL12" s="8" t="s">
        <v>647</v>
      </c>
    </row>
    <row r="13" spans="1:38" x14ac:dyDescent="0.35">
      <c r="A13" s="8">
        <v>448650</v>
      </c>
      <c r="B13" s="8">
        <v>129183</v>
      </c>
      <c r="C13" s="8" t="s">
        <v>188</v>
      </c>
      <c r="D13" s="8">
        <v>74496</v>
      </c>
      <c r="E13" s="8" t="s">
        <v>725</v>
      </c>
      <c r="F13" s="8">
        <v>2459945</v>
      </c>
      <c r="G13" s="8">
        <v>0.16</v>
      </c>
      <c r="H13" s="8" t="s">
        <v>190</v>
      </c>
      <c r="I13" s="59">
        <v>43524</v>
      </c>
      <c r="J13" s="8" t="s">
        <v>202</v>
      </c>
      <c r="K13" s="8" t="s">
        <v>192</v>
      </c>
      <c r="L13" s="8" t="s">
        <v>230</v>
      </c>
      <c r="M13" s="8" t="s">
        <v>195</v>
      </c>
      <c r="N13" s="8" t="s">
        <v>195</v>
      </c>
      <c r="O13" s="8" t="s">
        <v>196</v>
      </c>
      <c r="P13" s="8" t="s">
        <v>726</v>
      </c>
      <c r="R13" s="8" t="s">
        <v>188</v>
      </c>
      <c r="S13" s="8" t="s">
        <v>727</v>
      </c>
      <c r="T13" s="8" t="s">
        <v>201</v>
      </c>
      <c r="U13" s="8" t="s">
        <v>202</v>
      </c>
      <c r="V13" s="59">
        <v>44562</v>
      </c>
      <c r="W13" s="8" t="s">
        <v>203</v>
      </c>
      <c r="X13" s="8" t="s">
        <v>204</v>
      </c>
      <c r="Y13" s="8">
        <v>0</v>
      </c>
      <c r="Z13" s="8">
        <v>0</v>
      </c>
      <c r="AA13" s="8">
        <v>0</v>
      </c>
      <c r="AB13" s="8">
        <v>0</v>
      </c>
      <c r="AC13" s="8">
        <v>3</v>
      </c>
      <c r="AD13" s="8">
        <v>3</v>
      </c>
      <c r="AE13" s="8">
        <v>0</v>
      </c>
      <c r="AF13" s="8">
        <v>0</v>
      </c>
      <c r="AG13" s="8">
        <v>3</v>
      </c>
      <c r="AH13" s="8">
        <v>-3</v>
      </c>
      <c r="AI13" s="8">
        <v>0</v>
      </c>
      <c r="AJ13" s="8" t="s">
        <v>188</v>
      </c>
      <c r="AK13" s="8" t="s">
        <v>217</v>
      </c>
      <c r="AL13" s="8" t="s">
        <v>647</v>
      </c>
    </row>
    <row r="14" spans="1:38" x14ac:dyDescent="0.35">
      <c r="A14" s="8">
        <v>448650</v>
      </c>
      <c r="B14" s="8">
        <v>129183</v>
      </c>
      <c r="C14" s="8" t="s">
        <v>188</v>
      </c>
      <c r="D14" s="8">
        <v>74496</v>
      </c>
      <c r="E14" s="8" t="s">
        <v>725</v>
      </c>
      <c r="F14" s="8">
        <v>2459945</v>
      </c>
      <c r="G14" s="8">
        <v>0.16</v>
      </c>
      <c r="H14" s="8" t="s">
        <v>190</v>
      </c>
      <c r="I14" s="59">
        <v>43524</v>
      </c>
      <c r="J14" s="8" t="s">
        <v>202</v>
      </c>
      <c r="K14" s="8" t="s">
        <v>192</v>
      </c>
      <c r="L14" s="8" t="s">
        <v>230</v>
      </c>
      <c r="M14" s="8" t="s">
        <v>195</v>
      </c>
      <c r="N14" s="8" t="s">
        <v>195</v>
      </c>
      <c r="O14" s="8" t="s">
        <v>196</v>
      </c>
      <c r="P14" s="8" t="s">
        <v>726</v>
      </c>
      <c r="R14" s="8" t="s">
        <v>188</v>
      </c>
      <c r="S14" s="8" t="s">
        <v>727</v>
      </c>
      <c r="T14" s="8" t="s">
        <v>201</v>
      </c>
      <c r="U14" s="8" t="s">
        <v>202</v>
      </c>
      <c r="V14" s="59">
        <v>44562</v>
      </c>
      <c r="W14" s="8" t="s">
        <v>207</v>
      </c>
      <c r="X14" s="8" t="s">
        <v>231</v>
      </c>
      <c r="Y14" s="8">
        <v>7</v>
      </c>
      <c r="Z14" s="8">
        <v>7</v>
      </c>
      <c r="AA14" s="8">
        <v>7</v>
      </c>
      <c r="AB14" s="8">
        <v>0</v>
      </c>
      <c r="AC14" s="8">
        <v>0</v>
      </c>
      <c r="AD14" s="8">
        <v>0</v>
      </c>
      <c r="AE14" s="8">
        <v>0</v>
      </c>
      <c r="AF14" s="8">
        <v>7</v>
      </c>
      <c r="AG14" s="8">
        <v>0</v>
      </c>
      <c r="AH14" s="8">
        <v>7</v>
      </c>
      <c r="AI14" s="8">
        <v>7</v>
      </c>
      <c r="AJ14" s="8" t="s">
        <v>188</v>
      </c>
      <c r="AK14" s="8" t="s">
        <v>217</v>
      </c>
      <c r="AL14" s="8" t="s">
        <v>647</v>
      </c>
    </row>
    <row r="15" spans="1:38" x14ac:dyDescent="0.35">
      <c r="A15" s="8">
        <v>448650</v>
      </c>
      <c r="B15" s="8">
        <v>129183</v>
      </c>
      <c r="C15" s="8" t="s">
        <v>188</v>
      </c>
      <c r="D15" s="8">
        <v>74496</v>
      </c>
      <c r="E15" s="8" t="s">
        <v>725</v>
      </c>
      <c r="F15" s="8">
        <v>2459945</v>
      </c>
      <c r="G15" s="8">
        <v>0.16</v>
      </c>
      <c r="H15" s="8" t="s">
        <v>190</v>
      </c>
      <c r="I15" s="59">
        <v>43524</v>
      </c>
      <c r="J15" s="8" t="s">
        <v>202</v>
      </c>
      <c r="K15" s="8" t="s">
        <v>192</v>
      </c>
      <c r="L15" s="8" t="s">
        <v>193</v>
      </c>
      <c r="M15" s="8" t="s">
        <v>195</v>
      </c>
      <c r="N15" s="8" t="s">
        <v>195</v>
      </c>
      <c r="O15" s="8" t="s">
        <v>224</v>
      </c>
      <c r="P15" s="8" t="s">
        <v>726</v>
      </c>
      <c r="R15" s="8" t="s">
        <v>188</v>
      </c>
      <c r="S15" s="8" t="s">
        <v>727</v>
      </c>
      <c r="T15" s="8" t="s">
        <v>201</v>
      </c>
      <c r="U15" s="8" t="s">
        <v>191</v>
      </c>
      <c r="V15" s="59">
        <v>44562</v>
      </c>
      <c r="W15" s="8" t="s">
        <v>207</v>
      </c>
      <c r="X15" s="8" t="s">
        <v>231</v>
      </c>
      <c r="Y15" s="8">
        <v>9</v>
      </c>
      <c r="Z15" s="8">
        <v>9</v>
      </c>
      <c r="AA15" s="8">
        <v>9</v>
      </c>
      <c r="AB15" s="8">
        <v>0</v>
      </c>
      <c r="AC15" s="8">
        <v>0</v>
      </c>
      <c r="AD15" s="8">
        <v>0</v>
      </c>
      <c r="AE15" s="8">
        <v>0</v>
      </c>
      <c r="AF15" s="8">
        <v>9</v>
      </c>
      <c r="AG15" s="8">
        <v>0</v>
      </c>
      <c r="AH15" s="8">
        <v>9</v>
      </c>
      <c r="AI15" s="8">
        <v>9</v>
      </c>
      <c r="AJ15" s="8" t="s">
        <v>188</v>
      </c>
      <c r="AK15" s="8" t="s">
        <v>217</v>
      </c>
      <c r="AL15" s="8" t="s">
        <v>647</v>
      </c>
    </row>
    <row r="16" spans="1:38" x14ac:dyDescent="0.35">
      <c r="A16" s="8">
        <v>451784</v>
      </c>
      <c r="B16" s="8">
        <v>113185</v>
      </c>
      <c r="C16" s="8" t="s">
        <v>188</v>
      </c>
      <c r="D16" s="8">
        <v>85227</v>
      </c>
      <c r="E16" s="8" t="s">
        <v>379</v>
      </c>
      <c r="F16" s="8">
        <v>2963968</v>
      </c>
      <c r="G16" s="8">
        <v>10.4</v>
      </c>
      <c r="H16" s="8" t="s">
        <v>190</v>
      </c>
      <c r="I16" s="59">
        <v>44435</v>
      </c>
      <c r="J16" s="8" t="s">
        <v>202</v>
      </c>
      <c r="K16" s="8" t="s">
        <v>192</v>
      </c>
      <c r="L16" s="8" t="s">
        <v>230</v>
      </c>
      <c r="M16" s="8" t="s">
        <v>223</v>
      </c>
      <c r="N16" s="8" t="s">
        <v>195</v>
      </c>
      <c r="O16" s="8" t="s">
        <v>224</v>
      </c>
      <c r="P16" s="8" t="s">
        <v>380</v>
      </c>
      <c r="R16" s="8" t="s">
        <v>366</v>
      </c>
      <c r="S16" s="8" t="s">
        <v>381</v>
      </c>
      <c r="T16" s="8" t="s">
        <v>201</v>
      </c>
      <c r="U16" s="8" t="s">
        <v>191</v>
      </c>
      <c r="V16" s="59">
        <v>45200</v>
      </c>
      <c r="W16" s="8" t="s">
        <v>203</v>
      </c>
      <c r="X16" s="8" t="s">
        <v>211</v>
      </c>
      <c r="Y16" s="8">
        <v>14</v>
      </c>
      <c r="Z16" s="8">
        <v>14</v>
      </c>
      <c r="AA16" s="8">
        <v>2</v>
      </c>
      <c r="AB16" s="8">
        <v>2</v>
      </c>
      <c r="AC16" s="8">
        <v>0</v>
      </c>
      <c r="AD16" s="8">
        <v>0</v>
      </c>
      <c r="AE16" s="8">
        <v>0</v>
      </c>
      <c r="AF16" s="8">
        <v>12</v>
      </c>
      <c r="AG16" s="8">
        <v>0</v>
      </c>
      <c r="AH16" s="8">
        <v>12</v>
      </c>
      <c r="AI16" s="8">
        <v>0</v>
      </c>
      <c r="AJ16" s="8" t="s">
        <v>658</v>
      </c>
      <c r="AK16" s="8" t="s">
        <v>241</v>
      </c>
      <c r="AL16" s="8" t="s">
        <v>647</v>
      </c>
    </row>
    <row r="17" spans="1:38" x14ac:dyDescent="0.35">
      <c r="A17" s="8">
        <v>451784</v>
      </c>
      <c r="B17" s="8">
        <v>113185</v>
      </c>
      <c r="C17" s="8" t="s">
        <v>188</v>
      </c>
      <c r="D17" s="8">
        <v>85227</v>
      </c>
      <c r="E17" s="8" t="s">
        <v>379</v>
      </c>
      <c r="F17" s="8">
        <v>2963968</v>
      </c>
      <c r="G17" s="8">
        <v>10.4</v>
      </c>
      <c r="H17" s="8" t="s">
        <v>190</v>
      </c>
      <c r="I17" s="59">
        <v>44435</v>
      </c>
      <c r="J17" s="8" t="s">
        <v>202</v>
      </c>
      <c r="K17" s="8" t="s">
        <v>192</v>
      </c>
      <c r="L17" s="8" t="s">
        <v>230</v>
      </c>
      <c r="M17" s="8" t="s">
        <v>223</v>
      </c>
      <c r="N17" s="8" t="s">
        <v>195</v>
      </c>
      <c r="O17" s="8" t="s">
        <v>224</v>
      </c>
      <c r="P17" s="8" t="s">
        <v>380</v>
      </c>
      <c r="R17" s="8" t="s">
        <v>366</v>
      </c>
      <c r="S17" s="8" t="s">
        <v>381</v>
      </c>
      <c r="T17" s="8" t="s">
        <v>201</v>
      </c>
      <c r="U17" s="8" t="s">
        <v>191</v>
      </c>
      <c r="V17" s="59">
        <v>45200</v>
      </c>
      <c r="W17" s="8" t="s">
        <v>203</v>
      </c>
      <c r="X17" s="8" t="s">
        <v>229</v>
      </c>
      <c r="Y17" s="8">
        <v>5</v>
      </c>
      <c r="Z17" s="8">
        <v>5</v>
      </c>
      <c r="AA17" s="8">
        <v>0</v>
      </c>
      <c r="AB17" s="8">
        <v>0</v>
      </c>
      <c r="AC17" s="8">
        <v>0</v>
      </c>
      <c r="AD17" s="8">
        <v>0</v>
      </c>
      <c r="AE17" s="8">
        <v>0</v>
      </c>
      <c r="AF17" s="8">
        <v>5</v>
      </c>
      <c r="AG17" s="8">
        <v>0</v>
      </c>
      <c r="AH17" s="8">
        <v>5</v>
      </c>
      <c r="AI17" s="8">
        <v>0</v>
      </c>
      <c r="AJ17" s="8" t="s">
        <v>658</v>
      </c>
      <c r="AK17" s="8" t="s">
        <v>241</v>
      </c>
      <c r="AL17" s="8" t="s">
        <v>647</v>
      </c>
    </row>
    <row r="18" spans="1:38" x14ac:dyDescent="0.35">
      <c r="A18" s="8">
        <v>451784</v>
      </c>
      <c r="B18" s="8">
        <v>113185</v>
      </c>
      <c r="C18" s="8" t="s">
        <v>188</v>
      </c>
      <c r="D18" s="8">
        <v>85227</v>
      </c>
      <c r="E18" s="8" t="s">
        <v>379</v>
      </c>
      <c r="F18" s="8">
        <v>2963968</v>
      </c>
      <c r="G18" s="8">
        <v>10.4</v>
      </c>
      <c r="H18" s="8" t="s">
        <v>190</v>
      </c>
      <c r="I18" s="59">
        <v>44435</v>
      </c>
      <c r="J18" s="8" t="s">
        <v>202</v>
      </c>
      <c r="K18" s="8" t="s">
        <v>192</v>
      </c>
      <c r="L18" s="8" t="s">
        <v>230</v>
      </c>
      <c r="M18" s="8" t="s">
        <v>223</v>
      </c>
      <c r="N18" s="8" t="s">
        <v>195</v>
      </c>
      <c r="O18" s="8" t="s">
        <v>224</v>
      </c>
      <c r="P18" s="8" t="s">
        <v>380</v>
      </c>
      <c r="R18" s="8" t="s">
        <v>366</v>
      </c>
      <c r="S18" s="8" t="s">
        <v>381</v>
      </c>
      <c r="T18" s="8" t="s">
        <v>201</v>
      </c>
      <c r="U18" s="8" t="s">
        <v>191</v>
      </c>
      <c r="V18" s="59">
        <v>45200</v>
      </c>
      <c r="W18" s="8" t="s">
        <v>207</v>
      </c>
      <c r="X18" s="8" t="s">
        <v>231</v>
      </c>
      <c r="Y18" s="8">
        <v>9</v>
      </c>
      <c r="Z18" s="8">
        <v>9</v>
      </c>
      <c r="AA18" s="8">
        <v>7</v>
      </c>
      <c r="AB18" s="8">
        <v>7</v>
      </c>
      <c r="AC18" s="8">
        <v>0</v>
      </c>
      <c r="AD18" s="8">
        <v>0</v>
      </c>
      <c r="AE18" s="8">
        <v>0</v>
      </c>
      <c r="AF18" s="8">
        <v>2</v>
      </c>
      <c r="AG18" s="8">
        <v>0</v>
      </c>
      <c r="AH18" s="8">
        <v>2</v>
      </c>
      <c r="AI18" s="8">
        <v>0</v>
      </c>
      <c r="AJ18" s="8" t="s">
        <v>658</v>
      </c>
      <c r="AK18" s="8" t="s">
        <v>241</v>
      </c>
      <c r="AL18" s="8" t="s">
        <v>647</v>
      </c>
    </row>
    <row r="19" spans="1:38" x14ac:dyDescent="0.35">
      <c r="A19" s="8">
        <v>451784</v>
      </c>
      <c r="B19" s="8">
        <v>113185</v>
      </c>
      <c r="C19" s="8" t="s">
        <v>188</v>
      </c>
      <c r="D19" s="8">
        <v>85227</v>
      </c>
      <c r="E19" s="8" t="s">
        <v>379</v>
      </c>
      <c r="F19" s="8">
        <v>2963968</v>
      </c>
      <c r="G19" s="8">
        <v>10.4</v>
      </c>
      <c r="H19" s="8" t="s">
        <v>190</v>
      </c>
      <c r="I19" s="59">
        <v>44435</v>
      </c>
      <c r="J19" s="8" t="s">
        <v>202</v>
      </c>
      <c r="K19" s="8" t="s">
        <v>192</v>
      </c>
      <c r="L19" s="8" t="s">
        <v>230</v>
      </c>
      <c r="M19" s="8" t="s">
        <v>223</v>
      </c>
      <c r="N19" s="8" t="s">
        <v>195</v>
      </c>
      <c r="O19" s="8" t="s">
        <v>224</v>
      </c>
      <c r="P19" s="8" t="s">
        <v>380</v>
      </c>
      <c r="R19" s="8" t="s">
        <v>366</v>
      </c>
      <c r="S19" s="8" t="s">
        <v>381</v>
      </c>
      <c r="T19" s="8" t="s">
        <v>201</v>
      </c>
      <c r="U19" s="8" t="s">
        <v>191</v>
      </c>
      <c r="V19" s="59">
        <v>45200</v>
      </c>
      <c r="W19" s="8" t="s">
        <v>207</v>
      </c>
      <c r="X19" s="8" t="s">
        <v>204</v>
      </c>
      <c r="Y19" s="8">
        <v>24</v>
      </c>
      <c r="Z19" s="8">
        <v>24</v>
      </c>
      <c r="AA19" s="8">
        <v>14</v>
      </c>
      <c r="AB19" s="8">
        <v>14</v>
      </c>
      <c r="AC19" s="8">
        <v>0</v>
      </c>
      <c r="AD19" s="8">
        <v>0</v>
      </c>
      <c r="AE19" s="8">
        <v>0</v>
      </c>
      <c r="AF19" s="8">
        <v>10</v>
      </c>
      <c r="AG19" s="8">
        <v>0</v>
      </c>
      <c r="AH19" s="8">
        <v>10</v>
      </c>
      <c r="AI19" s="8">
        <v>0</v>
      </c>
      <c r="AJ19" s="8" t="s">
        <v>658</v>
      </c>
      <c r="AK19" s="8" t="s">
        <v>241</v>
      </c>
      <c r="AL19" s="8" t="s">
        <v>647</v>
      </c>
    </row>
    <row r="20" spans="1:38" x14ac:dyDescent="0.35">
      <c r="A20" s="8">
        <v>451784</v>
      </c>
      <c r="B20" s="8">
        <v>113185</v>
      </c>
      <c r="C20" s="8" t="s">
        <v>188</v>
      </c>
      <c r="D20" s="8">
        <v>85227</v>
      </c>
      <c r="E20" s="8" t="s">
        <v>379</v>
      </c>
      <c r="F20" s="8">
        <v>2963968</v>
      </c>
      <c r="G20" s="8">
        <v>10.4</v>
      </c>
      <c r="H20" s="8" t="s">
        <v>190</v>
      </c>
      <c r="I20" s="59">
        <v>44435</v>
      </c>
      <c r="J20" s="8" t="s">
        <v>202</v>
      </c>
      <c r="K20" s="8" t="s">
        <v>192</v>
      </c>
      <c r="L20" s="8" t="s">
        <v>230</v>
      </c>
      <c r="M20" s="8" t="s">
        <v>223</v>
      </c>
      <c r="N20" s="8" t="s">
        <v>195</v>
      </c>
      <c r="O20" s="8" t="s">
        <v>224</v>
      </c>
      <c r="P20" s="8" t="s">
        <v>380</v>
      </c>
      <c r="R20" s="8" t="s">
        <v>366</v>
      </c>
      <c r="S20" s="8" t="s">
        <v>381</v>
      </c>
      <c r="T20" s="8" t="s">
        <v>201</v>
      </c>
      <c r="U20" s="8" t="s">
        <v>191</v>
      </c>
      <c r="V20" s="59">
        <v>45200</v>
      </c>
      <c r="W20" s="8" t="s">
        <v>203</v>
      </c>
      <c r="X20" s="8" t="s">
        <v>204</v>
      </c>
      <c r="Y20" s="8">
        <v>33</v>
      </c>
      <c r="Z20" s="8">
        <v>33</v>
      </c>
      <c r="AA20" s="8">
        <v>5</v>
      </c>
      <c r="AB20" s="8">
        <v>5</v>
      </c>
      <c r="AC20" s="8">
        <v>0</v>
      </c>
      <c r="AD20" s="8">
        <v>0</v>
      </c>
      <c r="AE20" s="8">
        <v>0</v>
      </c>
      <c r="AF20" s="8">
        <v>28</v>
      </c>
      <c r="AG20" s="8">
        <v>0</v>
      </c>
      <c r="AH20" s="8">
        <v>28</v>
      </c>
      <c r="AI20" s="8">
        <v>0</v>
      </c>
      <c r="AJ20" s="8" t="s">
        <v>658</v>
      </c>
      <c r="AK20" s="8" t="s">
        <v>241</v>
      </c>
      <c r="AL20" s="8" t="s">
        <v>647</v>
      </c>
    </row>
    <row r="21" spans="1:38" x14ac:dyDescent="0.35">
      <c r="A21" s="8">
        <v>451784</v>
      </c>
      <c r="B21" s="8">
        <v>113185</v>
      </c>
      <c r="C21" s="8" t="s">
        <v>188</v>
      </c>
      <c r="D21" s="8">
        <v>85227</v>
      </c>
      <c r="E21" s="8" t="s">
        <v>379</v>
      </c>
      <c r="F21" s="8">
        <v>2963968</v>
      </c>
      <c r="G21" s="8">
        <v>10.4</v>
      </c>
      <c r="H21" s="8" t="s">
        <v>190</v>
      </c>
      <c r="I21" s="59">
        <v>44435</v>
      </c>
      <c r="J21" s="8" t="s">
        <v>202</v>
      </c>
      <c r="K21" s="8" t="s">
        <v>192</v>
      </c>
      <c r="L21" s="8" t="s">
        <v>230</v>
      </c>
      <c r="M21" s="8" t="s">
        <v>223</v>
      </c>
      <c r="N21" s="8" t="s">
        <v>195</v>
      </c>
      <c r="O21" s="8" t="s">
        <v>224</v>
      </c>
      <c r="P21" s="8" t="s">
        <v>380</v>
      </c>
      <c r="R21" s="8" t="s">
        <v>366</v>
      </c>
      <c r="S21" s="8" t="s">
        <v>381</v>
      </c>
      <c r="T21" s="8" t="s">
        <v>201</v>
      </c>
      <c r="U21" s="8" t="s">
        <v>191</v>
      </c>
      <c r="V21" s="59">
        <v>45200</v>
      </c>
      <c r="W21" s="8" t="s">
        <v>203</v>
      </c>
      <c r="X21" s="8" t="s">
        <v>206</v>
      </c>
      <c r="Y21" s="8">
        <v>30</v>
      </c>
      <c r="Z21" s="8">
        <v>30</v>
      </c>
      <c r="AA21" s="8">
        <v>3</v>
      </c>
      <c r="AB21" s="8">
        <v>3</v>
      </c>
      <c r="AC21" s="8">
        <v>0</v>
      </c>
      <c r="AD21" s="8">
        <v>0</v>
      </c>
      <c r="AE21" s="8">
        <v>0</v>
      </c>
      <c r="AF21" s="8">
        <v>27</v>
      </c>
      <c r="AG21" s="8">
        <v>0</v>
      </c>
      <c r="AH21" s="8">
        <v>27</v>
      </c>
      <c r="AI21" s="8">
        <v>0</v>
      </c>
      <c r="AJ21" s="8" t="s">
        <v>658</v>
      </c>
      <c r="AK21" s="8" t="s">
        <v>241</v>
      </c>
      <c r="AL21" s="8" t="s">
        <v>647</v>
      </c>
    </row>
    <row r="22" spans="1:38" x14ac:dyDescent="0.35">
      <c r="A22" s="8">
        <v>455054</v>
      </c>
      <c r="B22" s="8">
        <v>117362</v>
      </c>
      <c r="C22" s="8" t="s">
        <v>188</v>
      </c>
      <c r="D22" s="8">
        <v>9166</v>
      </c>
      <c r="E22" s="8" t="s">
        <v>189</v>
      </c>
      <c r="F22" s="8">
        <v>3188774</v>
      </c>
      <c r="G22" s="8">
        <v>4.29</v>
      </c>
      <c r="H22" s="8" t="s">
        <v>190</v>
      </c>
      <c r="I22" s="59">
        <v>45442</v>
      </c>
      <c r="J22" s="8" t="s">
        <v>191</v>
      </c>
      <c r="K22" s="8" t="s">
        <v>192</v>
      </c>
      <c r="L22" s="8" t="s">
        <v>193</v>
      </c>
      <c r="M22" s="8" t="s">
        <v>194</v>
      </c>
      <c r="N22" s="8" t="s">
        <v>195</v>
      </c>
      <c r="O22" s="8" t="s">
        <v>196</v>
      </c>
      <c r="P22" s="8" t="s">
        <v>197</v>
      </c>
      <c r="R22" s="8" t="s">
        <v>199</v>
      </c>
      <c r="S22" s="8" t="s">
        <v>200</v>
      </c>
      <c r="T22" s="8" t="s">
        <v>201</v>
      </c>
      <c r="U22" s="8" t="s">
        <v>202</v>
      </c>
      <c r="W22" s="8" t="s">
        <v>207</v>
      </c>
      <c r="X22" s="8" t="s">
        <v>231</v>
      </c>
      <c r="Y22" s="8">
        <v>4</v>
      </c>
      <c r="Z22" s="8">
        <v>4</v>
      </c>
      <c r="AA22" s="8">
        <v>0</v>
      </c>
      <c r="AB22" s="8">
        <v>0</v>
      </c>
      <c r="AC22" s="8">
        <v>0</v>
      </c>
      <c r="AD22" s="8">
        <v>0</v>
      </c>
      <c r="AE22" s="8">
        <v>0</v>
      </c>
      <c r="AF22" s="8">
        <v>4</v>
      </c>
      <c r="AG22" s="8">
        <v>0</v>
      </c>
      <c r="AH22" s="8">
        <v>4</v>
      </c>
      <c r="AI22" s="8">
        <v>0</v>
      </c>
      <c r="AJ22" s="8" t="s">
        <v>199</v>
      </c>
      <c r="AK22" s="8" t="s">
        <v>205</v>
      </c>
      <c r="AL22" s="8" t="s">
        <v>647</v>
      </c>
    </row>
    <row r="23" spans="1:38" x14ac:dyDescent="0.35">
      <c r="A23" s="8">
        <v>455054</v>
      </c>
      <c r="B23" s="8">
        <v>117362</v>
      </c>
      <c r="C23" s="8" t="s">
        <v>188</v>
      </c>
      <c r="D23" s="8">
        <v>9166</v>
      </c>
      <c r="E23" s="8" t="s">
        <v>189</v>
      </c>
      <c r="F23" s="8">
        <v>3188774</v>
      </c>
      <c r="G23" s="8">
        <v>4.29</v>
      </c>
      <c r="H23" s="8" t="s">
        <v>190</v>
      </c>
      <c r="I23" s="59">
        <v>45442</v>
      </c>
      <c r="J23" s="8" t="s">
        <v>191</v>
      </c>
      <c r="K23" s="8" t="s">
        <v>192</v>
      </c>
      <c r="L23" s="8" t="s">
        <v>193</v>
      </c>
      <c r="M23" s="8" t="s">
        <v>194</v>
      </c>
      <c r="N23" s="8" t="s">
        <v>195</v>
      </c>
      <c r="O23" s="8" t="s">
        <v>196</v>
      </c>
      <c r="P23" s="8" t="s">
        <v>197</v>
      </c>
      <c r="R23" s="8" t="s">
        <v>199</v>
      </c>
      <c r="S23" s="8" t="s">
        <v>200</v>
      </c>
      <c r="T23" s="8" t="s">
        <v>201</v>
      </c>
      <c r="U23" s="8" t="s">
        <v>202</v>
      </c>
      <c r="W23" s="8" t="s">
        <v>207</v>
      </c>
      <c r="X23" s="8" t="s">
        <v>204</v>
      </c>
      <c r="Y23" s="8">
        <v>8</v>
      </c>
      <c r="Z23" s="8">
        <v>8</v>
      </c>
      <c r="AA23" s="8">
        <v>0</v>
      </c>
      <c r="AB23" s="8">
        <v>0</v>
      </c>
      <c r="AC23" s="8">
        <v>0</v>
      </c>
      <c r="AD23" s="8">
        <v>0</v>
      </c>
      <c r="AE23" s="8">
        <v>0</v>
      </c>
      <c r="AF23" s="8">
        <v>8</v>
      </c>
      <c r="AG23" s="8">
        <v>0</v>
      </c>
      <c r="AH23" s="8">
        <v>8</v>
      </c>
      <c r="AI23" s="8">
        <v>0</v>
      </c>
      <c r="AJ23" s="8" t="s">
        <v>199</v>
      </c>
      <c r="AK23" s="8" t="s">
        <v>205</v>
      </c>
      <c r="AL23" s="8" t="s">
        <v>647</v>
      </c>
    </row>
    <row r="24" spans="1:38" x14ac:dyDescent="0.35">
      <c r="A24" s="8">
        <v>455054</v>
      </c>
      <c r="B24" s="8">
        <v>117362</v>
      </c>
      <c r="C24" s="8" t="s">
        <v>188</v>
      </c>
      <c r="D24" s="8">
        <v>9166</v>
      </c>
      <c r="E24" s="8" t="s">
        <v>189</v>
      </c>
      <c r="F24" s="8">
        <v>3188774</v>
      </c>
      <c r="G24" s="8">
        <v>4.29</v>
      </c>
      <c r="H24" s="8" t="s">
        <v>190</v>
      </c>
      <c r="I24" s="59">
        <v>45442</v>
      </c>
      <c r="J24" s="8" t="s">
        <v>191</v>
      </c>
      <c r="K24" s="8" t="s">
        <v>192</v>
      </c>
      <c r="L24" s="8" t="s">
        <v>193</v>
      </c>
      <c r="M24" s="8" t="s">
        <v>194</v>
      </c>
      <c r="N24" s="8" t="s">
        <v>195</v>
      </c>
      <c r="O24" s="8" t="s">
        <v>196</v>
      </c>
      <c r="P24" s="8" t="s">
        <v>197</v>
      </c>
      <c r="R24" s="8" t="s">
        <v>199</v>
      </c>
      <c r="S24" s="8" t="s">
        <v>200</v>
      </c>
      <c r="T24" s="8" t="s">
        <v>201</v>
      </c>
      <c r="U24" s="8" t="s">
        <v>202</v>
      </c>
      <c r="W24" s="8" t="s">
        <v>203</v>
      </c>
      <c r="X24" s="8" t="s">
        <v>204</v>
      </c>
      <c r="Y24" s="8">
        <v>16</v>
      </c>
      <c r="Z24" s="8">
        <v>16</v>
      </c>
      <c r="AA24" s="8">
        <v>11</v>
      </c>
      <c r="AB24" s="8">
        <v>0</v>
      </c>
      <c r="AC24" s="8">
        <v>0</v>
      </c>
      <c r="AD24" s="8">
        <v>0</v>
      </c>
      <c r="AE24" s="8">
        <v>0</v>
      </c>
      <c r="AF24" s="8">
        <v>16</v>
      </c>
      <c r="AG24" s="8">
        <v>0</v>
      </c>
      <c r="AH24" s="8">
        <v>16</v>
      </c>
      <c r="AI24" s="8">
        <v>11</v>
      </c>
      <c r="AJ24" s="8" t="s">
        <v>199</v>
      </c>
      <c r="AK24" s="8" t="s">
        <v>205</v>
      </c>
      <c r="AL24" s="8" t="s">
        <v>647</v>
      </c>
    </row>
    <row r="25" spans="1:38" x14ac:dyDescent="0.35">
      <c r="A25" s="8">
        <v>455054</v>
      </c>
      <c r="B25" s="8">
        <v>117362</v>
      </c>
      <c r="C25" s="8" t="s">
        <v>188</v>
      </c>
      <c r="D25" s="8">
        <v>9166</v>
      </c>
      <c r="E25" s="8" t="s">
        <v>189</v>
      </c>
      <c r="F25" s="8">
        <v>3188774</v>
      </c>
      <c r="G25" s="8">
        <v>4.29</v>
      </c>
      <c r="H25" s="8" t="s">
        <v>190</v>
      </c>
      <c r="I25" s="59">
        <v>45442</v>
      </c>
      <c r="J25" s="8" t="s">
        <v>191</v>
      </c>
      <c r="K25" s="8" t="s">
        <v>192</v>
      </c>
      <c r="L25" s="8" t="s">
        <v>193</v>
      </c>
      <c r="M25" s="8" t="s">
        <v>194</v>
      </c>
      <c r="N25" s="8" t="s">
        <v>195</v>
      </c>
      <c r="O25" s="8" t="s">
        <v>196</v>
      </c>
      <c r="P25" s="8" t="s">
        <v>197</v>
      </c>
      <c r="R25" s="8" t="s">
        <v>199</v>
      </c>
      <c r="S25" s="8" t="s">
        <v>200</v>
      </c>
      <c r="T25" s="8" t="s">
        <v>201</v>
      </c>
      <c r="U25" s="8" t="s">
        <v>202</v>
      </c>
      <c r="W25" s="8" t="s">
        <v>203</v>
      </c>
      <c r="X25" s="8" t="s">
        <v>206</v>
      </c>
      <c r="Y25" s="8">
        <v>3</v>
      </c>
      <c r="Z25" s="8">
        <v>3</v>
      </c>
      <c r="AA25" s="8">
        <v>2</v>
      </c>
      <c r="AB25" s="8">
        <v>0</v>
      </c>
      <c r="AC25" s="8">
        <v>0</v>
      </c>
      <c r="AD25" s="8">
        <v>0</v>
      </c>
      <c r="AE25" s="8">
        <v>0</v>
      </c>
      <c r="AF25" s="8">
        <v>3</v>
      </c>
      <c r="AG25" s="8">
        <v>0</v>
      </c>
      <c r="AH25" s="8">
        <v>3</v>
      </c>
      <c r="AI25" s="8">
        <v>2</v>
      </c>
      <c r="AJ25" s="8" t="s">
        <v>199</v>
      </c>
      <c r="AK25" s="8" t="s">
        <v>205</v>
      </c>
      <c r="AL25" s="8" t="s">
        <v>647</v>
      </c>
    </row>
    <row r="26" spans="1:38" x14ac:dyDescent="0.35">
      <c r="A26" s="8">
        <v>455054</v>
      </c>
      <c r="B26" s="8">
        <v>117362</v>
      </c>
      <c r="C26" s="8" t="s">
        <v>188</v>
      </c>
      <c r="D26" s="8">
        <v>9166</v>
      </c>
      <c r="E26" s="8" t="s">
        <v>189</v>
      </c>
      <c r="F26" s="8">
        <v>3188774</v>
      </c>
      <c r="G26" s="8">
        <v>4.29</v>
      </c>
      <c r="H26" s="8" t="s">
        <v>190</v>
      </c>
      <c r="I26" s="59">
        <v>45442</v>
      </c>
      <c r="J26" s="8" t="s">
        <v>191</v>
      </c>
      <c r="K26" s="8" t="s">
        <v>192</v>
      </c>
      <c r="L26" s="8" t="s">
        <v>193</v>
      </c>
      <c r="M26" s="8" t="s">
        <v>194</v>
      </c>
      <c r="N26" s="8" t="s">
        <v>195</v>
      </c>
      <c r="O26" s="8" t="s">
        <v>196</v>
      </c>
      <c r="P26" s="8" t="s">
        <v>197</v>
      </c>
      <c r="R26" s="8" t="s">
        <v>199</v>
      </c>
      <c r="S26" s="8" t="s">
        <v>200</v>
      </c>
      <c r="T26" s="8" t="s">
        <v>201</v>
      </c>
      <c r="U26" s="8" t="s">
        <v>202</v>
      </c>
      <c r="W26" s="8" t="s">
        <v>207</v>
      </c>
      <c r="X26" s="8" t="s">
        <v>209</v>
      </c>
      <c r="Y26" s="8">
        <v>34</v>
      </c>
      <c r="Z26" s="8">
        <v>34</v>
      </c>
      <c r="AA26" s="8">
        <v>6</v>
      </c>
      <c r="AB26" s="8">
        <v>0</v>
      </c>
      <c r="AC26" s="8">
        <v>0</v>
      </c>
      <c r="AD26" s="8">
        <v>0</v>
      </c>
      <c r="AE26" s="8">
        <v>0</v>
      </c>
      <c r="AF26" s="8">
        <v>34</v>
      </c>
      <c r="AG26" s="8">
        <v>0</v>
      </c>
      <c r="AH26" s="8">
        <v>34</v>
      </c>
      <c r="AI26" s="8">
        <v>6</v>
      </c>
      <c r="AJ26" s="8" t="s">
        <v>199</v>
      </c>
      <c r="AK26" s="8" t="s">
        <v>205</v>
      </c>
      <c r="AL26" s="8" t="s">
        <v>647</v>
      </c>
    </row>
    <row r="27" spans="1:38" x14ac:dyDescent="0.35">
      <c r="A27" s="8">
        <v>455054</v>
      </c>
      <c r="B27" s="8">
        <v>117362</v>
      </c>
      <c r="C27" s="8" t="s">
        <v>188</v>
      </c>
      <c r="D27" s="8">
        <v>9166</v>
      </c>
      <c r="E27" s="8" t="s">
        <v>189</v>
      </c>
      <c r="F27" s="8">
        <v>3188774</v>
      </c>
      <c r="G27" s="8">
        <v>4.29</v>
      </c>
      <c r="H27" s="8" t="s">
        <v>190</v>
      </c>
      <c r="I27" s="59">
        <v>45442</v>
      </c>
      <c r="J27" s="8" t="s">
        <v>191</v>
      </c>
      <c r="K27" s="8" t="s">
        <v>192</v>
      </c>
      <c r="L27" s="8" t="s">
        <v>193</v>
      </c>
      <c r="M27" s="8" t="s">
        <v>194</v>
      </c>
      <c r="N27" s="8" t="s">
        <v>195</v>
      </c>
      <c r="O27" s="8" t="s">
        <v>196</v>
      </c>
      <c r="P27" s="8" t="s">
        <v>197</v>
      </c>
      <c r="R27" s="8" t="s">
        <v>199</v>
      </c>
      <c r="S27" s="8" t="s">
        <v>200</v>
      </c>
      <c r="T27" s="8" t="s">
        <v>201</v>
      </c>
      <c r="U27" s="8" t="s">
        <v>202</v>
      </c>
      <c r="W27" s="8" t="s">
        <v>207</v>
      </c>
      <c r="X27" s="8" t="s">
        <v>1119</v>
      </c>
      <c r="Y27" s="8">
        <v>2</v>
      </c>
      <c r="Z27" s="8">
        <v>2</v>
      </c>
      <c r="AA27" s="8">
        <v>0</v>
      </c>
      <c r="AB27" s="8">
        <v>0</v>
      </c>
      <c r="AC27" s="8">
        <v>0</v>
      </c>
      <c r="AD27" s="8">
        <v>0</v>
      </c>
      <c r="AE27" s="8">
        <v>0</v>
      </c>
      <c r="AF27" s="8">
        <v>2</v>
      </c>
      <c r="AG27" s="8">
        <v>0</v>
      </c>
      <c r="AH27" s="8">
        <v>2</v>
      </c>
      <c r="AI27" s="8">
        <v>0</v>
      </c>
      <c r="AJ27" s="8" t="s">
        <v>199</v>
      </c>
      <c r="AK27" s="8" t="s">
        <v>205</v>
      </c>
      <c r="AL27" s="8" t="s">
        <v>647</v>
      </c>
    </row>
    <row r="28" spans="1:38" x14ac:dyDescent="0.35">
      <c r="A28" s="8">
        <v>455054</v>
      </c>
      <c r="B28" s="8">
        <v>117362</v>
      </c>
      <c r="C28" s="8" t="s">
        <v>188</v>
      </c>
      <c r="D28" s="8">
        <v>9166</v>
      </c>
      <c r="E28" s="8" t="s">
        <v>189</v>
      </c>
      <c r="F28" s="8">
        <v>3188774</v>
      </c>
      <c r="G28" s="8">
        <v>4.29</v>
      </c>
      <c r="H28" s="8" t="s">
        <v>190</v>
      </c>
      <c r="I28" s="59">
        <v>45442</v>
      </c>
      <c r="J28" s="8" t="s">
        <v>191</v>
      </c>
      <c r="K28" s="8" t="s">
        <v>192</v>
      </c>
      <c r="L28" s="8" t="s">
        <v>193</v>
      </c>
      <c r="M28" s="8" t="s">
        <v>194</v>
      </c>
      <c r="N28" s="8" t="s">
        <v>195</v>
      </c>
      <c r="O28" s="8" t="s">
        <v>196</v>
      </c>
      <c r="P28" s="8" t="s">
        <v>197</v>
      </c>
      <c r="R28" s="8" t="s">
        <v>199</v>
      </c>
      <c r="S28" s="8" t="s">
        <v>200</v>
      </c>
      <c r="T28" s="8" t="s">
        <v>201</v>
      </c>
      <c r="U28" s="8" t="s">
        <v>202</v>
      </c>
      <c r="W28" s="8" t="s">
        <v>203</v>
      </c>
      <c r="X28" s="8" t="s">
        <v>1120</v>
      </c>
      <c r="Y28" s="8">
        <v>1</v>
      </c>
      <c r="Z28" s="8">
        <v>1</v>
      </c>
      <c r="AA28" s="8">
        <v>0</v>
      </c>
      <c r="AB28" s="8">
        <v>0</v>
      </c>
      <c r="AC28" s="8">
        <v>0</v>
      </c>
      <c r="AD28" s="8">
        <v>0</v>
      </c>
      <c r="AE28" s="8">
        <v>0</v>
      </c>
      <c r="AF28" s="8">
        <v>1</v>
      </c>
      <c r="AG28" s="8">
        <v>0</v>
      </c>
      <c r="AH28" s="8">
        <v>1</v>
      </c>
      <c r="AI28" s="8">
        <v>0</v>
      </c>
      <c r="AJ28" s="8" t="s">
        <v>199</v>
      </c>
      <c r="AK28" s="8" t="s">
        <v>205</v>
      </c>
      <c r="AL28" s="8" t="s">
        <v>647</v>
      </c>
    </row>
    <row r="29" spans="1:38" x14ac:dyDescent="0.35">
      <c r="A29" s="8">
        <v>455054</v>
      </c>
      <c r="B29" s="8">
        <v>117362</v>
      </c>
      <c r="C29" s="8" t="s">
        <v>188</v>
      </c>
      <c r="D29" s="8">
        <v>9166</v>
      </c>
      <c r="E29" s="8" t="s">
        <v>189</v>
      </c>
      <c r="F29" s="8">
        <v>3188774</v>
      </c>
      <c r="G29" s="8">
        <v>4.29</v>
      </c>
      <c r="H29" s="8" t="s">
        <v>190</v>
      </c>
      <c r="I29" s="59">
        <v>45442</v>
      </c>
      <c r="J29" s="8" t="s">
        <v>191</v>
      </c>
      <c r="K29" s="8" t="s">
        <v>192</v>
      </c>
      <c r="L29" s="8" t="s">
        <v>193</v>
      </c>
      <c r="M29" s="8" t="s">
        <v>194</v>
      </c>
      <c r="N29" s="8" t="s">
        <v>195</v>
      </c>
      <c r="O29" s="8" t="s">
        <v>196</v>
      </c>
      <c r="P29" s="8" t="s">
        <v>197</v>
      </c>
      <c r="R29" s="8" t="s">
        <v>199</v>
      </c>
      <c r="S29" s="8" t="s">
        <v>200</v>
      </c>
      <c r="T29" s="8" t="s">
        <v>201</v>
      </c>
      <c r="U29" s="8" t="s">
        <v>202</v>
      </c>
      <c r="W29" s="8" t="s">
        <v>207</v>
      </c>
      <c r="X29" s="8" t="s">
        <v>208</v>
      </c>
      <c r="Y29" s="8">
        <v>1</v>
      </c>
      <c r="Z29" s="8">
        <v>1</v>
      </c>
      <c r="AA29" s="8">
        <v>1</v>
      </c>
      <c r="AB29" s="8">
        <v>0</v>
      </c>
      <c r="AC29" s="8">
        <v>0</v>
      </c>
      <c r="AD29" s="8">
        <v>0</v>
      </c>
      <c r="AE29" s="8">
        <v>0</v>
      </c>
      <c r="AF29" s="8">
        <v>1</v>
      </c>
      <c r="AG29" s="8">
        <v>0</v>
      </c>
      <c r="AH29" s="8">
        <v>1</v>
      </c>
      <c r="AI29" s="8">
        <v>1</v>
      </c>
      <c r="AJ29" s="8" t="s">
        <v>199</v>
      </c>
      <c r="AK29" s="8" t="s">
        <v>205</v>
      </c>
      <c r="AL29" s="8" t="s">
        <v>647</v>
      </c>
    </row>
    <row r="30" spans="1:38" x14ac:dyDescent="0.35">
      <c r="A30" s="8">
        <v>455054</v>
      </c>
      <c r="B30" s="8">
        <v>117362</v>
      </c>
      <c r="C30" s="8" t="s">
        <v>188</v>
      </c>
      <c r="D30" s="8">
        <v>9166</v>
      </c>
      <c r="E30" s="8" t="s">
        <v>189</v>
      </c>
      <c r="F30" s="8">
        <v>3188774</v>
      </c>
      <c r="G30" s="8">
        <v>4.29</v>
      </c>
      <c r="H30" s="8" t="s">
        <v>190</v>
      </c>
      <c r="I30" s="59">
        <v>45442</v>
      </c>
      <c r="J30" s="8" t="s">
        <v>191</v>
      </c>
      <c r="K30" s="8" t="s">
        <v>192</v>
      </c>
      <c r="L30" s="8" t="s">
        <v>193</v>
      </c>
      <c r="M30" s="8" t="s">
        <v>194</v>
      </c>
      <c r="N30" s="8" t="s">
        <v>195</v>
      </c>
      <c r="O30" s="8" t="s">
        <v>210</v>
      </c>
      <c r="P30" s="8" t="s">
        <v>197</v>
      </c>
      <c r="R30" s="8" t="s">
        <v>199</v>
      </c>
      <c r="S30" s="8" t="s">
        <v>200</v>
      </c>
      <c r="T30" s="8" t="s">
        <v>201</v>
      </c>
      <c r="U30" s="8" t="s">
        <v>202</v>
      </c>
      <c r="W30" s="8" t="s">
        <v>203</v>
      </c>
      <c r="X30" s="8" t="s">
        <v>211</v>
      </c>
      <c r="Y30" s="8">
        <v>1</v>
      </c>
      <c r="Z30" s="8">
        <v>1</v>
      </c>
      <c r="AA30" s="8">
        <v>1</v>
      </c>
      <c r="AB30" s="8">
        <v>0</v>
      </c>
      <c r="AC30" s="8">
        <v>0</v>
      </c>
      <c r="AD30" s="8">
        <v>0</v>
      </c>
      <c r="AE30" s="8">
        <v>0</v>
      </c>
      <c r="AF30" s="8">
        <v>1</v>
      </c>
      <c r="AG30" s="8">
        <v>0</v>
      </c>
      <c r="AH30" s="8">
        <v>1</v>
      </c>
      <c r="AI30" s="8">
        <v>1</v>
      </c>
      <c r="AJ30" s="8" t="s">
        <v>199</v>
      </c>
      <c r="AK30" s="8" t="s">
        <v>205</v>
      </c>
      <c r="AL30" s="8" t="s">
        <v>647</v>
      </c>
    </row>
    <row r="31" spans="1:38" x14ac:dyDescent="0.35">
      <c r="A31" s="8">
        <v>455300</v>
      </c>
      <c r="B31" s="8">
        <v>117466</v>
      </c>
      <c r="C31" s="8" t="s">
        <v>188</v>
      </c>
      <c r="D31" s="8">
        <v>90558</v>
      </c>
      <c r="E31" s="8" t="s">
        <v>530</v>
      </c>
      <c r="F31" s="8">
        <v>3108799</v>
      </c>
      <c r="G31" s="8">
        <v>0.31</v>
      </c>
      <c r="H31" s="8" t="s">
        <v>190</v>
      </c>
      <c r="I31" s="59">
        <v>45033</v>
      </c>
      <c r="J31" s="8" t="s">
        <v>202</v>
      </c>
      <c r="K31" s="8" t="s">
        <v>192</v>
      </c>
      <c r="L31" s="8" t="s">
        <v>193</v>
      </c>
      <c r="M31" s="8" t="s">
        <v>531</v>
      </c>
      <c r="N31" s="8" t="s">
        <v>195</v>
      </c>
      <c r="O31" s="8" t="s">
        <v>196</v>
      </c>
      <c r="P31" s="8" t="s">
        <v>532</v>
      </c>
      <c r="R31" s="8" t="s">
        <v>199</v>
      </c>
      <c r="S31" s="8" t="s">
        <v>533</v>
      </c>
      <c r="T31" s="8" t="s">
        <v>201</v>
      </c>
      <c r="U31" s="8" t="s">
        <v>202</v>
      </c>
      <c r="V31" s="59">
        <v>45292</v>
      </c>
      <c r="W31" s="8" t="s">
        <v>203</v>
      </c>
      <c r="X31" s="8" t="s">
        <v>206</v>
      </c>
      <c r="Y31" s="8">
        <v>6</v>
      </c>
      <c r="Z31" s="8">
        <v>6</v>
      </c>
      <c r="AA31" s="8">
        <v>0</v>
      </c>
      <c r="AB31" s="8">
        <v>0</v>
      </c>
      <c r="AC31" s="8">
        <v>0</v>
      </c>
      <c r="AD31" s="8">
        <v>0</v>
      </c>
      <c r="AE31" s="8">
        <v>0</v>
      </c>
      <c r="AF31" s="8">
        <v>6</v>
      </c>
      <c r="AG31" s="8">
        <v>0</v>
      </c>
      <c r="AH31" s="8">
        <v>6</v>
      </c>
      <c r="AI31" s="8">
        <v>0</v>
      </c>
      <c r="AJ31" s="8" t="s">
        <v>199</v>
      </c>
      <c r="AK31" s="8" t="s">
        <v>205</v>
      </c>
      <c r="AL31" s="8" t="s">
        <v>647</v>
      </c>
    </row>
    <row r="32" spans="1:38" x14ac:dyDescent="0.35">
      <c r="A32" s="8">
        <v>455300</v>
      </c>
      <c r="B32" s="8">
        <v>117466</v>
      </c>
      <c r="C32" s="8" t="s">
        <v>188</v>
      </c>
      <c r="D32" s="8">
        <v>90558</v>
      </c>
      <c r="E32" s="8" t="s">
        <v>530</v>
      </c>
      <c r="F32" s="8">
        <v>3108799</v>
      </c>
      <c r="G32" s="8">
        <v>0.31</v>
      </c>
      <c r="H32" s="8" t="s">
        <v>190</v>
      </c>
      <c r="I32" s="59">
        <v>45033</v>
      </c>
      <c r="J32" s="8" t="s">
        <v>202</v>
      </c>
      <c r="K32" s="8" t="s">
        <v>192</v>
      </c>
      <c r="L32" s="8" t="s">
        <v>193</v>
      </c>
      <c r="M32" s="8" t="s">
        <v>531</v>
      </c>
      <c r="N32" s="8" t="s">
        <v>195</v>
      </c>
      <c r="O32" s="8" t="s">
        <v>196</v>
      </c>
      <c r="P32" s="8" t="s">
        <v>532</v>
      </c>
      <c r="R32" s="8" t="s">
        <v>199</v>
      </c>
      <c r="S32" s="8" t="s">
        <v>533</v>
      </c>
      <c r="T32" s="8" t="s">
        <v>201</v>
      </c>
      <c r="U32" s="8" t="s">
        <v>202</v>
      </c>
      <c r="V32" s="59">
        <v>45292</v>
      </c>
      <c r="W32" s="8" t="s">
        <v>207</v>
      </c>
      <c r="X32" s="8" t="s">
        <v>206</v>
      </c>
      <c r="Y32" s="8">
        <v>2</v>
      </c>
      <c r="Z32" s="8">
        <v>2</v>
      </c>
      <c r="AA32" s="8">
        <v>2</v>
      </c>
      <c r="AB32" s="8">
        <v>0</v>
      </c>
      <c r="AC32" s="8">
        <v>0</v>
      </c>
      <c r="AD32" s="8">
        <v>0</v>
      </c>
      <c r="AE32" s="8">
        <v>0</v>
      </c>
      <c r="AF32" s="8">
        <v>2</v>
      </c>
      <c r="AG32" s="8">
        <v>0</v>
      </c>
      <c r="AH32" s="8">
        <v>2</v>
      </c>
      <c r="AI32" s="8">
        <v>2</v>
      </c>
      <c r="AJ32" s="8" t="s">
        <v>199</v>
      </c>
      <c r="AK32" s="8" t="s">
        <v>205</v>
      </c>
      <c r="AL32" s="8" t="s">
        <v>647</v>
      </c>
    </row>
    <row r="33" spans="1:38" x14ac:dyDescent="0.35">
      <c r="A33" s="8">
        <v>455300</v>
      </c>
      <c r="B33" s="8">
        <v>117466</v>
      </c>
      <c r="C33" s="8" t="s">
        <v>188</v>
      </c>
      <c r="D33" s="8">
        <v>90558</v>
      </c>
      <c r="E33" s="8" t="s">
        <v>530</v>
      </c>
      <c r="F33" s="8">
        <v>3108799</v>
      </c>
      <c r="G33" s="8">
        <v>0.31</v>
      </c>
      <c r="H33" s="8" t="s">
        <v>190</v>
      </c>
      <c r="I33" s="59">
        <v>45033</v>
      </c>
      <c r="J33" s="8" t="s">
        <v>202</v>
      </c>
      <c r="K33" s="8" t="s">
        <v>192</v>
      </c>
      <c r="L33" s="8" t="s">
        <v>193</v>
      </c>
      <c r="M33" s="8" t="s">
        <v>531</v>
      </c>
      <c r="N33" s="8" t="s">
        <v>195</v>
      </c>
      <c r="O33" s="8" t="s">
        <v>196</v>
      </c>
      <c r="P33" s="8" t="s">
        <v>532</v>
      </c>
      <c r="R33" s="8" t="s">
        <v>199</v>
      </c>
      <c r="S33" s="8" t="s">
        <v>533</v>
      </c>
      <c r="T33" s="8" t="s">
        <v>201</v>
      </c>
      <c r="U33" s="8" t="s">
        <v>202</v>
      </c>
      <c r="V33" s="59">
        <v>45292</v>
      </c>
      <c r="W33" s="8" t="s">
        <v>207</v>
      </c>
      <c r="X33" s="8" t="s">
        <v>204</v>
      </c>
      <c r="Y33" s="8">
        <v>14</v>
      </c>
      <c r="Z33" s="8">
        <v>14</v>
      </c>
      <c r="AA33" s="8">
        <v>14</v>
      </c>
      <c r="AB33" s="8">
        <v>0</v>
      </c>
      <c r="AC33" s="8">
        <v>0</v>
      </c>
      <c r="AD33" s="8">
        <v>0</v>
      </c>
      <c r="AE33" s="8">
        <v>0</v>
      </c>
      <c r="AF33" s="8">
        <v>14</v>
      </c>
      <c r="AG33" s="8">
        <v>0</v>
      </c>
      <c r="AH33" s="8">
        <v>14</v>
      </c>
      <c r="AI33" s="8">
        <v>14</v>
      </c>
      <c r="AJ33" s="8" t="s">
        <v>199</v>
      </c>
      <c r="AK33" s="8" t="s">
        <v>205</v>
      </c>
      <c r="AL33" s="8" t="s">
        <v>647</v>
      </c>
    </row>
    <row r="34" spans="1:38" x14ac:dyDescent="0.35">
      <c r="A34" s="8">
        <v>455300</v>
      </c>
      <c r="B34" s="8">
        <v>117466</v>
      </c>
      <c r="C34" s="8" t="s">
        <v>188</v>
      </c>
      <c r="D34" s="8">
        <v>90558</v>
      </c>
      <c r="E34" s="8" t="s">
        <v>530</v>
      </c>
      <c r="F34" s="8">
        <v>3108799</v>
      </c>
      <c r="G34" s="8">
        <v>0.31</v>
      </c>
      <c r="H34" s="8" t="s">
        <v>190</v>
      </c>
      <c r="I34" s="59">
        <v>45033</v>
      </c>
      <c r="J34" s="8" t="s">
        <v>202</v>
      </c>
      <c r="K34" s="8" t="s">
        <v>192</v>
      </c>
      <c r="L34" s="8" t="s">
        <v>193</v>
      </c>
      <c r="M34" s="8" t="s">
        <v>531</v>
      </c>
      <c r="N34" s="8" t="s">
        <v>195</v>
      </c>
      <c r="O34" s="8" t="s">
        <v>196</v>
      </c>
      <c r="P34" s="8" t="s">
        <v>532</v>
      </c>
      <c r="R34" s="8" t="s">
        <v>199</v>
      </c>
      <c r="S34" s="8" t="s">
        <v>533</v>
      </c>
      <c r="T34" s="8" t="s">
        <v>201</v>
      </c>
      <c r="U34" s="8" t="s">
        <v>202</v>
      </c>
      <c r="V34" s="59">
        <v>45292</v>
      </c>
      <c r="W34" s="8" t="s">
        <v>207</v>
      </c>
      <c r="X34" s="8" t="s">
        <v>231</v>
      </c>
      <c r="Y34" s="8">
        <v>2</v>
      </c>
      <c r="Z34" s="8">
        <v>2</v>
      </c>
      <c r="AA34" s="8">
        <v>2</v>
      </c>
      <c r="AB34" s="8">
        <v>0</v>
      </c>
      <c r="AC34" s="8">
        <v>0</v>
      </c>
      <c r="AD34" s="8">
        <v>0</v>
      </c>
      <c r="AE34" s="8">
        <v>0</v>
      </c>
      <c r="AF34" s="8">
        <v>2</v>
      </c>
      <c r="AG34" s="8">
        <v>0</v>
      </c>
      <c r="AH34" s="8">
        <v>2</v>
      </c>
      <c r="AI34" s="8">
        <v>2</v>
      </c>
      <c r="AJ34" s="8" t="s">
        <v>199</v>
      </c>
      <c r="AK34" s="8" t="s">
        <v>205</v>
      </c>
      <c r="AL34" s="8" t="s">
        <v>647</v>
      </c>
    </row>
    <row r="35" spans="1:38" x14ac:dyDescent="0.35">
      <c r="A35" s="8">
        <v>446678</v>
      </c>
      <c r="B35" s="8">
        <v>135001</v>
      </c>
      <c r="C35" s="8" t="s">
        <v>188</v>
      </c>
      <c r="D35" s="8">
        <v>62741</v>
      </c>
      <c r="E35" s="8" t="s">
        <v>687</v>
      </c>
      <c r="F35" s="8">
        <v>293172</v>
      </c>
      <c r="G35" s="8">
        <v>5.99</v>
      </c>
      <c r="H35" s="8" t="s">
        <v>666</v>
      </c>
      <c r="I35" s="59">
        <v>41732</v>
      </c>
      <c r="J35" s="8" t="s">
        <v>202</v>
      </c>
      <c r="K35" s="8" t="s">
        <v>192</v>
      </c>
      <c r="L35" s="8" t="s">
        <v>193</v>
      </c>
      <c r="M35" s="8" t="s">
        <v>688</v>
      </c>
      <c r="N35" s="8" t="s">
        <v>195</v>
      </c>
      <c r="O35" s="8" t="s">
        <v>224</v>
      </c>
      <c r="P35" s="8" t="s">
        <v>689</v>
      </c>
      <c r="Q35" s="8" t="s">
        <v>690</v>
      </c>
      <c r="R35" s="8" t="s">
        <v>188</v>
      </c>
      <c r="S35" s="8" t="s">
        <v>691</v>
      </c>
      <c r="T35" s="8" t="s">
        <v>201</v>
      </c>
      <c r="U35" s="8" t="s">
        <v>191</v>
      </c>
      <c r="W35" s="8" t="s">
        <v>692</v>
      </c>
      <c r="X35" s="8" t="s">
        <v>554</v>
      </c>
      <c r="Y35" s="8">
        <v>90</v>
      </c>
      <c r="Z35" s="8">
        <v>30</v>
      </c>
      <c r="AA35" s="8">
        <v>0</v>
      </c>
      <c r="AB35" s="8">
        <v>0</v>
      </c>
      <c r="AC35" s="8">
        <v>0</v>
      </c>
      <c r="AD35" s="8">
        <v>0</v>
      </c>
      <c r="AE35" s="8">
        <v>0</v>
      </c>
      <c r="AF35" s="8">
        <v>30</v>
      </c>
      <c r="AG35" s="8">
        <v>0</v>
      </c>
      <c r="AH35" s="8">
        <v>30</v>
      </c>
      <c r="AI35" s="8">
        <v>0</v>
      </c>
      <c r="AJ35" s="8" t="s">
        <v>658</v>
      </c>
      <c r="AK35" s="8" t="s">
        <v>241</v>
      </c>
      <c r="AL35" s="8" t="s">
        <v>647</v>
      </c>
    </row>
    <row r="36" spans="1:38" x14ac:dyDescent="0.35">
      <c r="A36" s="8">
        <v>448057</v>
      </c>
      <c r="B36" s="8">
        <v>129557</v>
      </c>
      <c r="C36" s="8" t="s">
        <v>188</v>
      </c>
      <c r="D36" s="8">
        <v>91447</v>
      </c>
      <c r="E36" s="8" t="s">
        <v>1016</v>
      </c>
      <c r="F36" s="8">
        <v>3141756</v>
      </c>
      <c r="G36" s="8">
        <v>0.04</v>
      </c>
      <c r="H36" s="8" t="s">
        <v>293</v>
      </c>
      <c r="I36" s="59">
        <v>45226</v>
      </c>
      <c r="J36" s="8" t="s">
        <v>202</v>
      </c>
      <c r="K36" s="8" t="s">
        <v>192</v>
      </c>
      <c r="L36" s="8" t="s">
        <v>193</v>
      </c>
      <c r="M36" s="8" t="s">
        <v>194</v>
      </c>
      <c r="N36" s="8" t="s">
        <v>195</v>
      </c>
      <c r="O36" s="8" t="s">
        <v>210</v>
      </c>
      <c r="P36" s="8" t="s">
        <v>1017</v>
      </c>
      <c r="R36" s="8" t="s">
        <v>188</v>
      </c>
      <c r="S36" s="8" t="s">
        <v>1018</v>
      </c>
      <c r="T36" s="8" t="s">
        <v>201</v>
      </c>
      <c r="U36" s="8" t="s">
        <v>202</v>
      </c>
      <c r="W36" s="8" t="s">
        <v>207</v>
      </c>
      <c r="X36" s="8" t="s">
        <v>231</v>
      </c>
      <c r="Y36" s="8">
        <v>6</v>
      </c>
      <c r="Z36" s="8">
        <v>6</v>
      </c>
      <c r="AA36" s="8">
        <v>0</v>
      </c>
      <c r="AB36" s="8">
        <v>0</v>
      </c>
      <c r="AC36" s="8">
        <v>0</v>
      </c>
      <c r="AD36" s="8">
        <v>0</v>
      </c>
      <c r="AE36" s="8">
        <v>0</v>
      </c>
      <c r="AF36" s="8">
        <v>6</v>
      </c>
      <c r="AG36" s="8">
        <v>0</v>
      </c>
      <c r="AH36" s="8">
        <v>6</v>
      </c>
      <c r="AI36" s="8">
        <v>0</v>
      </c>
      <c r="AJ36" s="8" t="s">
        <v>188</v>
      </c>
      <c r="AK36" s="8" t="s">
        <v>217</v>
      </c>
      <c r="AL36" s="8" t="s">
        <v>647</v>
      </c>
    </row>
    <row r="37" spans="1:38" x14ac:dyDescent="0.35">
      <c r="A37" s="8">
        <v>448057</v>
      </c>
      <c r="B37" s="8">
        <v>129557</v>
      </c>
      <c r="C37" s="8" t="s">
        <v>188</v>
      </c>
      <c r="D37" s="8">
        <v>91447</v>
      </c>
      <c r="E37" s="8" t="s">
        <v>1016</v>
      </c>
      <c r="F37" s="8">
        <v>3141756</v>
      </c>
      <c r="G37" s="8">
        <v>0.04</v>
      </c>
      <c r="H37" s="8" t="s">
        <v>293</v>
      </c>
      <c r="I37" s="59">
        <v>45226</v>
      </c>
      <c r="J37" s="8" t="s">
        <v>202</v>
      </c>
      <c r="K37" s="8" t="s">
        <v>192</v>
      </c>
      <c r="L37" s="8" t="s">
        <v>193</v>
      </c>
      <c r="M37" s="8" t="s">
        <v>194</v>
      </c>
      <c r="N37" s="8" t="s">
        <v>195</v>
      </c>
      <c r="O37" s="8" t="s">
        <v>210</v>
      </c>
      <c r="P37" s="8" t="s">
        <v>1017</v>
      </c>
      <c r="R37" s="8" t="s">
        <v>188</v>
      </c>
      <c r="S37" s="8" t="s">
        <v>1018</v>
      </c>
      <c r="T37" s="8" t="s">
        <v>201</v>
      </c>
      <c r="U37" s="8" t="s">
        <v>202</v>
      </c>
      <c r="W37" s="8" t="s">
        <v>207</v>
      </c>
      <c r="X37" s="8" t="s">
        <v>204</v>
      </c>
      <c r="Y37" s="8">
        <v>6</v>
      </c>
      <c r="Z37" s="8">
        <v>6</v>
      </c>
      <c r="AA37" s="8">
        <v>0</v>
      </c>
      <c r="AB37" s="8">
        <v>0</v>
      </c>
      <c r="AC37" s="8">
        <v>0</v>
      </c>
      <c r="AD37" s="8">
        <v>0</v>
      </c>
      <c r="AE37" s="8">
        <v>0</v>
      </c>
      <c r="AF37" s="8">
        <v>6</v>
      </c>
      <c r="AG37" s="8">
        <v>0</v>
      </c>
      <c r="AH37" s="8">
        <v>6</v>
      </c>
      <c r="AI37" s="8">
        <v>0</v>
      </c>
      <c r="AJ37" s="8" t="s">
        <v>188</v>
      </c>
      <c r="AK37" s="8" t="s">
        <v>217</v>
      </c>
      <c r="AL37" s="8" t="s">
        <v>647</v>
      </c>
    </row>
    <row r="38" spans="1:38" x14ac:dyDescent="0.35">
      <c r="A38" s="8">
        <v>465517</v>
      </c>
      <c r="B38" s="8">
        <v>111124</v>
      </c>
      <c r="C38" s="8" t="s">
        <v>188</v>
      </c>
      <c r="D38" s="8">
        <v>84289</v>
      </c>
      <c r="E38" s="8" t="s">
        <v>1113</v>
      </c>
      <c r="F38" s="8">
        <v>3187573</v>
      </c>
      <c r="G38" s="8">
        <v>0.25</v>
      </c>
      <c r="H38" s="8" t="s">
        <v>293</v>
      </c>
      <c r="I38" s="59">
        <v>45415</v>
      </c>
      <c r="J38" s="8" t="s">
        <v>191</v>
      </c>
      <c r="K38" s="8" t="s">
        <v>192</v>
      </c>
      <c r="L38" s="8" t="s">
        <v>193</v>
      </c>
      <c r="M38" s="8" t="s">
        <v>194</v>
      </c>
      <c r="N38" s="8" t="s">
        <v>195</v>
      </c>
      <c r="O38" s="8" t="s">
        <v>210</v>
      </c>
      <c r="P38" s="8" t="s">
        <v>1114</v>
      </c>
      <c r="R38" s="8" t="s">
        <v>593</v>
      </c>
      <c r="S38" s="8" t="s">
        <v>1115</v>
      </c>
      <c r="T38" s="8" t="s">
        <v>201</v>
      </c>
      <c r="U38" s="8" t="s">
        <v>202</v>
      </c>
      <c r="W38" s="8" t="s">
        <v>207</v>
      </c>
      <c r="X38" s="8" t="s">
        <v>231</v>
      </c>
      <c r="Y38" s="8">
        <v>4</v>
      </c>
      <c r="Z38" s="8">
        <v>4</v>
      </c>
      <c r="AA38" s="8">
        <v>0</v>
      </c>
      <c r="AB38" s="8">
        <v>0</v>
      </c>
      <c r="AC38" s="8">
        <v>0</v>
      </c>
      <c r="AD38" s="8">
        <v>0</v>
      </c>
      <c r="AE38" s="8">
        <v>0</v>
      </c>
      <c r="AF38" s="8">
        <v>4</v>
      </c>
      <c r="AG38" s="8">
        <v>0</v>
      </c>
      <c r="AH38" s="8">
        <v>4</v>
      </c>
      <c r="AI38" s="8">
        <v>0</v>
      </c>
      <c r="AJ38" s="8" t="s">
        <v>226</v>
      </c>
      <c r="AK38" s="8" t="s">
        <v>205</v>
      </c>
      <c r="AL38" s="8" t="s">
        <v>647</v>
      </c>
    </row>
    <row r="39" spans="1:38" x14ac:dyDescent="0.35">
      <c r="A39" s="8">
        <v>465517</v>
      </c>
      <c r="B39" s="8">
        <v>111124</v>
      </c>
      <c r="C39" s="8" t="s">
        <v>188</v>
      </c>
      <c r="D39" s="8">
        <v>84289</v>
      </c>
      <c r="E39" s="8" t="s">
        <v>1113</v>
      </c>
      <c r="F39" s="8">
        <v>3187573</v>
      </c>
      <c r="G39" s="8">
        <v>0.25</v>
      </c>
      <c r="H39" s="8" t="s">
        <v>293</v>
      </c>
      <c r="I39" s="59">
        <v>45415</v>
      </c>
      <c r="J39" s="8" t="s">
        <v>191</v>
      </c>
      <c r="K39" s="8" t="s">
        <v>192</v>
      </c>
      <c r="L39" s="8" t="s">
        <v>193</v>
      </c>
      <c r="M39" s="8" t="s">
        <v>194</v>
      </c>
      <c r="N39" s="8" t="s">
        <v>195</v>
      </c>
      <c r="O39" s="8" t="s">
        <v>210</v>
      </c>
      <c r="P39" s="8" t="s">
        <v>1114</v>
      </c>
      <c r="R39" s="8" t="s">
        <v>593</v>
      </c>
      <c r="S39" s="8" t="s">
        <v>1115</v>
      </c>
      <c r="T39" s="8" t="s">
        <v>201</v>
      </c>
      <c r="U39" s="8" t="s">
        <v>202</v>
      </c>
      <c r="W39" s="8" t="s">
        <v>207</v>
      </c>
      <c r="X39" s="8" t="s">
        <v>204</v>
      </c>
      <c r="Y39" s="8">
        <v>12</v>
      </c>
      <c r="Z39" s="8">
        <v>12</v>
      </c>
      <c r="AA39" s="8">
        <v>0</v>
      </c>
      <c r="AB39" s="8">
        <v>0</v>
      </c>
      <c r="AC39" s="8">
        <v>0</v>
      </c>
      <c r="AD39" s="8">
        <v>0</v>
      </c>
      <c r="AE39" s="8">
        <v>0</v>
      </c>
      <c r="AF39" s="8">
        <v>12</v>
      </c>
      <c r="AG39" s="8">
        <v>0</v>
      </c>
      <c r="AH39" s="8">
        <v>12</v>
      </c>
      <c r="AI39" s="8">
        <v>0</v>
      </c>
      <c r="AJ39" s="8" t="s">
        <v>226</v>
      </c>
      <c r="AK39" s="8" t="s">
        <v>205</v>
      </c>
      <c r="AL39" s="8" t="s">
        <v>647</v>
      </c>
    </row>
    <row r="40" spans="1:38" x14ac:dyDescent="0.35">
      <c r="A40" s="8">
        <v>465486</v>
      </c>
      <c r="B40" s="8">
        <v>111084</v>
      </c>
      <c r="C40" s="8" t="s">
        <v>188</v>
      </c>
      <c r="D40" s="8">
        <v>84289</v>
      </c>
      <c r="E40" s="8" t="s">
        <v>1116</v>
      </c>
      <c r="F40" s="8">
        <v>3187574</v>
      </c>
      <c r="G40" s="8">
        <v>0.2</v>
      </c>
      <c r="H40" s="8" t="s">
        <v>293</v>
      </c>
      <c r="I40" s="59">
        <v>45415</v>
      </c>
      <c r="J40" s="8" t="s">
        <v>191</v>
      </c>
      <c r="K40" s="8" t="s">
        <v>192</v>
      </c>
      <c r="L40" s="8" t="s">
        <v>193</v>
      </c>
      <c r="M40" s="8" t="s">
        <v>194</v>
      </c>
      <c r="N40" s="8" t="s">
        <v>195</v>
      </c>
      <c r="O40" s="8" t="s">
        <v>210</v>
      </c>
      <c r="P40" s="8" t="s">
        <v>1117</v>
      </c>
      <c r="R40" s="8" t="s">
        <v>593</v>
      </c>
      <c r="S40" s="8" t="s">
        <v>1118</v>
      </c>
      <c r="T40" s="8" t="s">
        <v>201</v>
      </c>
      <c r="U40" s="8" t="s">
        <v>202</v>
      </c>
      <c r="V40" s="59">
        <v>45489</v>
      </c>
      <c r="W40" s="8" t="s">
        <v>207</v>
      </c>
      <c r="X40" s="8" t="s">
        <v>231</v>
      </c>
      <c r="Y40" s="8">
        <v>4</v>
      </c>
      <c r="Z40" s="8">
        <v>4</v>
      </c>
      <c r="AA40" s="8">
        <v>0</v>
      </c>
      <c r="AB40" s="8">
        <v>0</v>
      </c>
      <c r="AC40" s="8">
        <v>0</v>
      </c>
      <c r="AD40" s="8">
        <v>0</v>
      </c>
      <c r="AE40" s="8">
        <v>0</v>
      </c>
      <c r="AF40" s="8">
        <v>4</v>
      </c>
      <c r="AG40" s="8">
        <v>0</v>
      </c>
      <c r="AH40" s="8">
        <v>4</v>
      </c>
      <c r="AI40" s="8">
        <v>0</v>
      </c>
      <c r="AJ40" s="8" t="s">
        <v>226</v>
      </c>
      <c r="AK40" s="8" t="s">
        <v>205</v>
      </c>
      <c r="AL40" s="8" t="s">
        <v>647</v>
      </c>
    </row>
    <row r="41" spans="1:38" x14ac:dyDescent="0.35">
      <c r="A41" s="8">
        <v>465486</v>
      </c>
      <c r="B41" s="8">
        <v>111084</v>
      </c>
      <c r="C41" s="8" t="s">
        <v>188</v>
      </c>
      <c r="D41" s="8">
        <v>84289</v>
      </c>
      <c r="E41" s="8" t="s">
        <v>1116</v>
      </c>
      <c r="F41" s="8">
        <v>3187574</v>
      </c>
      <c r="G41" s="8">
        <v>0.2</v>
      </c>
      <c r="H41" s="8" t="s">
        <v>293</v>
      </c>
      <c r="I41" s="59">
        <v>45415</v>
      </c>
      <c r="J41" s="8" t="s">
        <v>191</v>
      </c>
      <c r="K41" s="8" t="s">
        <v>192</v>
      </c>
      <c r="L41" s="8" t="s">
        <v>193</v>
      </c>
      <c r="M41" s="8" t="s">
        <v>194</v>
      </c>
      <c r="N41" s="8" t="s">
        <v>195</v>
      </c>
      <c r="O41" s="8" t="s">
        <v>210</v>
      </c>
      <c r="P41" s="8" t="s">
        <v>1117</v>
      </c>
      <c r="R41" s="8" t="s">
        <v>593</v>
      </c>
      <c r="S41" s="8" t="s">
        <v>1118</v>
      </c>
      <c r="T41" s="8" t="s">
        <v>201</v>
      </c>
      <c r="U41" s="8" t="s">
        <v>202</v>
      </c>
      <c r="V41" s="59">
        <v>45489</v>
      </c>
      <c r="W41" s="8" t="s">
        <v>207</v>
      </c>
      <c r="X41" s="8" t="s">
        <v>204</v>
      </c>
      <c r="Y41" s="8">
        <v>4</v>
      </c>
      <c r="Z41" s="8">
        <v>4</v>
      </c>
      <c r="AA41" s="8">
        <v>0</v>
      </c>
      <c r="AB41" s="8">
        <v>0</v>
      </c>
      <c r="AC41" s="8">
        <v>0</v>
      </c>
      <c r="AD41" s="8">
        <v>0</v>
      </c>
      <c r="AE41" s="8">
        <v>0</v>
      </c>
      <c r="AF41" s="8">
        <v>4</v>
      </c>
      <c r="AG41" s="8">
        <v>0</v>
      </c>
      <c r="AH41" s="8">
        <v>4</v>
      </c>
      <c r="AI41" s="8">
        <v>0</v>
      </c>
      <c r="AJ41" s="8" t="s">
        <v>226</v>
      </c>
      <c r="AK41" s="8" t="s">
        <v>205</v>
      </c>
      <c r="AL41" s="8" t="s">
        <v>647</v>
      </c>
    </row>
    <row r="42" spans="1:38" x14ac:dyDescent="0.35">
      <c r="A42" s="8">
        <v>447906</v>
      </c>
      <c r="B42" s="8">
        <v>129570</v>
      </c>
      <c r="C42" s="8" t="s">
        <v>188</v>
      </c>
      <c r="D42" s="8">
        <v>93048</v>
      </c>
      <c r="E42" s="8" t="s">
        <v>1183</v>
      </c>
      <c r="F42" s="8">
        <v>3211297</v>
      </c>
      <c r="G42" s="8">
        <v>0.03</v>
      </c>
      <c r="H42" s="8" t="s">
        <v>293</v>
      </c>
      <c r="I42" s="59">
        <v>45513</v>
      </c>
      <c r="J42" s="8" t="s">
        <v>202</v>
      </c>
      <c r="K42" s="8" t="s">
        <v>192</v>
      </c>
      <c r="L42" s="8" t="s">
        <v>193</v>
      </c>
      <c r="M42" s="8" t="s">
        <v>194</v>
      </c>
      <c r="N42" s="8" t="s">
        <v>195</v>
      </c>
      <c r="O42" s="8" t="s">
        <v>210</v>
      </c>
      <c r="P42" s="8" t="s">
        <v>1184</v>
      </c>
      <c r="R42" s="8" t="s">
        <v>188</v>
      </c>
      <c r="S42" s="8" t="s">
        <v>1185</v>
      </c>
      <c r="T42" s="8" t="s">
        <v>201</v>
      </c>
      <c r="U42" s="8" t="s">
        <v>202</v>
      </c>
      <c r="V42" s="59">
        <v>45629</v>
      </c>
      <c r="W42" s="8" t="s">
        <v>207</v>
      </c>
      <c r="X42" s="8" t="s">
        <v>231</v>
      </c>
      <c r="Y42" s="8">
        <v>8</v>
      </c>
      <c r="Z42" s="8">
        <v>8</v>
      </c>
      <c r="AA42" s="8">
        <v>0</v>
      </c>
      <c r="AB42" s="8">
        <v>0</v>
      </c>
      <c r="AC42" s="8">
        <v>0</v>
      </c>
      <c r="AD42" s="8">
        <v>0</v>
      </c>
      <c r="AE42" s="8">
        <v>0</v>
      </c>
      <c r="AF42" s="8">
        <v>8</v>
      </c>
      <c r="AG42" s="8">
        <v>0</v>
      </c>
      <c r="AH42" s="8">
        <v>8</v>
      </c>
      <c r="AI42" s="8">
        <v>0</v>
      </c>
      <c r="AJ42" s="8" t="s">
        <v>188</v>
      </c>
      <c r="AK42" s="8" t="s">
        <v>217</v>
      </c>
      <c r="AL42" s="8" t="s">
        <v>647</v>
      </c>
    </row>
    <row r="43" spans="1:38" x14ac:dyDescent="0.35">
      <c r="A43" s="8">
        <v>447906</v>
      </c>
      <c r="B43" s="8">
        <v>129570</v>
      </c>
      <c r="C43" s="8" t="s">
        <v>188</v>
      </c>
      <c r="D43" s="8">
        <v>93048</v>
      </c>
      <c r="E43" s="8" t="s">
        <v>1183</v>
      </c>
      <c r="F43" s="8">
        <v>3211297</v>
      </c>
      <c r="G43" s="8">
        <v>0.03</v>
      </c>
      <c r="H43" s="8" t="s">
        <v>293</v>
      </c>
      <c r="I43" s="59">
        <v>45513</v>
      </c>
      <c r="J43" s="8" t="s">
        <v>202</v>
      </c>
      <c r="K43" s="8" t="s">
        <v>192</v>
      </c>
      <c r="L43" s="8" t="s">
        <v>193</v>
      </c>
      <c r="M43" s="8" t="s">
        <v>194</v>
      </c>
      <c r="N43" s="8" t="s">
        <v>195</v>
      </c>
      <c r="O43" s="8" t="s">
        <v>210</v>
      </c>
      <c r="P43" s="8" t="s">
        <v>1184</v>
      </c>
      <c r="R43" s="8" t="s">
        <v>188</v>
      </c>
      <c r="S43" s="8" t="s">
        <v>1185</v>
      </c>
      <c r="T43" s="8" t="s">
        <v>201</v>
      </c>
      <c r="U43" s="8" t="s">
        <v>202</v>
      </c>
      <c r="V43" s="59">
        <v>45629</v>
      </c>
      <c r="W43" s="8" t="s">
        <v>207</v>
      </c>
      <c r="X43" s="8" t="s">
        <v>204</v>
      </c>
      <c r="Y43" s="8">
        <v>2</v>
      </c>
      <c r="Z43" s="8">
        <v>2</v>
      </c>
      <c r="AA43" s="8">
        <v>0</v>
      </c>
      <c r="AB43" s="8">
        <v>0</v>
      </c>
      <c r="AC43" s="8">
        <v>0</v>
      </c>
      <c r="AD43" s="8">
        <v>0</v>
      </c>
      <c r="AE43" s="8">
        <v>0</v>
      </c>
      <c r="AF43" s="8">
        <v>2</v>
      </c>
      <c r="AG43" s="8">
        <v>0</v>
      </c>
      <c r="AH43" s="8">
        <v>2</v>
      </c>
      <c r="AI43" s="8">
        <v>0</v>
      </c>
      <c r="AJ43" s="8" t="s">
        <v>188</v>
      </c>
      <c r="AK43" s="8" t="s">
        <v>217</v>
      </c>
      <c r="AL43" s="8" t="s">
        <v>647</v>
      </c>
    </row>
    <row r="44" spans="1:38" x14ac:dyDescent="0.35">
      <c r="A44" s="8">
        <v>448345</v>
      </c>
      <c r="B44" s="8">
        <v>129368</v>
      </c>
      <c r="C44" s="8" t="s">
        <v>188</v>
      </c>
      <c r="D44" s="8">
        <v>93588</v>
      </c>
      <c r="E44" s="8" t="s">
        <v>1268</v>
      </c>
      <c r="F44" s="8">
        <v>3244253</v>
      </c>
      <c r="G44" s="8">
        <v>0.1</v>
      </c>
      <c r="H44" s="8" t="s">
        <v>293</v>
      </c>
      <c r="I44" s="59">
        <v>45643</v>
      </c>
      <c r="J44" s="8" t="s">
        <v>202</v>
      </c>
      <c r="K44" s="8" t="s">
        <v>192</v>
      </c>
      <c r="L44" s="8" t="s">
        <v>193</v>
      </c>
      <c r="M44" s="8" t="s">
        <v>194</v>
      </c>
      <c r="N44" s="8" t="s">
        <v>195</v>
      </c>
      <c r="O44" s="8" t="s">
        <v>210</v>
      </c>
      <c r="P44" s="8" t="s">
        <v>1269</v>
      </c>
      <c r="R44" s="8" t="s">
        <v>188</v>
      </c>
      <c r="S44" s="8" t="s">
        <v>1123</v>
      </c>
      <c r="T44" s="8" t="s">
        <v>201</v>
      </c>
      <c r="U44" s="8" t="s">
        <v>202</v>
      </c>
      <c r="W44" s="8" t="s">
        <v>207</v>
      </c>
      <c r="X44" s="8" t="s">
        <v>204</v>
      </c>
      <c r="Y44" s="8">
        <v>4</v>
      </c>
      <c r="Z44" s="8">
        <v>4</v>
      </c>
      <c r="AA44" s="8">
        <v>0</v>
      </c>
      <c r="AB44" s="8">
        <v>0</v>
      </c>
      <c r="AC44" s="8">
        <v>0</v>
      </c>
      <c r="AD44" s="8">
        <v>0</v>
      </c>
      <c r="AE44" s="8">
        <v>0</v>
      </c>
      <c r="AF44" s="8">
        <v>4</v>
      </c>
      <c r="AG44" s="8">
        <v>0</v>
      </c>
      <c r="AH44" s="8">
        <v>4</v>
      </c>
      <c r="AI44" s="8">
        <v>0</v>
      </c>
      <c r="AJ44" s="8" t="s">
        <v>188</v>
      </c>
      <c r="AK44" s="8" t="s">
        <v>217</v>
      </c>
      <c r="AL44" s="8" t="s">
        <v>647</v>
      </c>
    </row>
    <row r="45" spans="1:38" x14ac:dyDescent="0.35">
      <c r="A45" s="8">
        <v>448345</v>
      </c>
      <c r="B45" s="8">
        <v>129368</v>
      </c>
      <c r="C45" s="8" t="s">
        <v>188</v>
      </c>
      <c r="D45" s="8">
        <v>93588</v>
      </c>
      <c r="E45" s="8" t="s">
        <v>1268</v>
      </c>
      <c r="F45" s="8">
        <v>3244253</v>
      </c>
      <c r="G45" s="8">
        <v>0.1</v>
      </c>
      <c r="H45" s="8" t="s">
        <v>293</v>
      </c>
      <c r="I45" s="59">
        <v>45643</v>
      </c>
      <c r="J45" s="8" t="s">
        <v>202</v>
      </c>
      <c r="K45" s="8" t="s">
        <v>192</v>
      </c>
      <c r="L45" s="8" t="s">
        <v>193</v>
      </c>
      <c r="M45" s="8" t="s">
        <v>194</v>
      </c>
      <c r="N45" s="8" t="s">
        <v>195</v>
      </c>
      <c r="O45" s="8" t="s">
        <v>210</v>
      </c>
      <c r="P45" s="8" t="s">
        <v>1269</v>
      </c>
      <c r="R45" s="8" t="s">
        <v>188</v>
      </c>
      <c r="S45" s="8" t="s">
        <v>1123</v>
      </c>
      <c r="T45" s="8" t="s">
        <v>201</v>
      </c>
      <c r="U45" s="8" t="s">
        <v>202</v>
      </c>
      <c r="W45" s="8" t="s">
        <v>207</v>
      </c>
      <c r="X45" s="8" t="s">
        <v>231</v>
      </c>
      <c r="Y45" s="8">
        <v>8</v>
      </c>
      <c r="Z45" s="8">
        <v>8</v>
      </c>
      <c r="AA45" s="8">
        <v>0</v>
      </c>
      <c r="AB45" s="8">
        <v>0</v>
      </c>
      <c r="AC45" s="8">
        <v>0</v>
      </c>
      <c r="AD45" s="8">
        <v>0</v>
      </c>
      <c r="AE45" s="8">
        <v>0</v>
      </c>
      <c r="AF45" s="8">
        <v>8</v>
      </c>
      <c r="AG45" s="8">
        <v>0</v>
      </c>
      <c r="AH45" s="8">
        <v>8</v>
      </c>
      <c r="AI45" s="8">
        <v>0</v>
      </c>
      <c r="AJ45" s="8" t="s">
        <v>188</v>
      </c>
      <c r="AK45" s="8" t="s">
        <v>217</v>
      </c>
      <c r="AL45" s="8" t="s">
        <v>647</v>
      </c>
    </row>
    <row r="46" spans="1:38" x14ac:dyDescent="0.35">
      <c r="A46" s="8">
        <v>448428</v>
      </c>
      <c r="B46" s="8">
        <v>129469</v>
      </c>
      <c r="C46" s="8" t="s">
        <v>188</v>
      </c>
      <c r="E46" s="8" t="s">
        <v>1318</v>
      </c>
      <c r="H46" s="8" t="s">
        <v>293</v>
      </c>
      <c r="I46" s="60">
        <v>45713</v>
      </c>
      <c r="J46" s="8" t="s">
        <v>202</v>
      </c>
      <c r="K46" s="8" t="s">
        <v>192</v>
      </c>
      <c r="L46" s="8" t="s">
        <v>193</v>
      </c>
      <c r="M46" s="8" t="s">
        <v>194</v>
      </c>
      <c r="N46" s="8" t="s">
        <v>195</v>
      </c>
      <c r="O46" s="8" t="s">
        <v>210</v>
      </c>
      <c r="P46" s="8" t="s">
        <v>1319</v>
      </c>
      <c r="R46" s="8" t="s">
        <v>188</v>
      </c>
      <c r="S46" s="8" t="s">
        <v>1320</v>
      </c>
      <c r="T46" s="8" t="s">
        <v>201</v>
      </c>
      <c r="U46" s="8" t="s">
        <v>202</v>
      </c>
      <c r="W46" s="8" t="s">
        <v>207</v>
      </c>
      <c r="X46" s="8" t="s">
        <v>231</v>
      </c>
      <c r="Y46" s="8">
        <v>6</v>
      </c>
      <c r="Z46" s="8">
        <v>6</v>
      </c>
      <c r="AA46" s="8">
        <v>0</v>
      </c>
      <c r="AB46" s="8">
        <v>0</v>
      </c>
      <c r="AC46" s="8">
        <v>0</v>
      </c>
      <c r="AD46" s="8">
        <v>0</v>
      </c>
      <c r="AE46" s="8">
        <v>0</v>
      </c>
      <c r="AF46" s="8">
        <v>6</v>
      </c>
      <c r="AG46" s="8">
        <v>0</v>
      </c>
      <c r="AH46" s="8">
        <v>6</v>
      </c>
      <c r="AI46" s="8">
        <v>0</v>
      </c>
      <c r="AJ46" s="8" t="s">
        <v>188</v>
      </c>
      <c r="AK46" s="8" t="s">
        <v>217</v>
      </c>
      <c r="AL46" s="8" t="s">
        <v>647</v>
      </c>
    </row>
    <row r="47" spans="1:38" x14ac:dyDescent="0.35">
      <c r="A47" s="8">
        <v>448428</v>
      </c>
      <c r="B47" s="8">
        <v>129469</v>
      </c>
      <c r="C47" s="8" t="s">
        <v>188</v>
      </c>
      <c r="E47" s="8" t="s">
        <v>1318</v>
      </c>
      <c r="H47" s="8" t="s">
        <v>293</v>
      </c>
      <c r="I47" s="60">
        <v>45713</v>
      </c>
      <c r="J47" s="8" t="s">
        <v>202</v>
      </c>
      <c r="K47" s="8" t="s">
        <v>192</v>
      </c>
      <c r="L47" s="8" t="s">
        <v>193</v>
      </c>
      <c r="M47" s="8" t="s">
        <v>194</v>
      </c>
      <c r="N47" s="8" t="s">
        <v>195</v>
      </c>
      <c r="O47" s="8" t="s">
        <v>210</v>
      </c>
      <c r="P47" s="8" t="s">
        <v>1319</v>
      </c>
      <c r="R47" s="8" t="s">
        <v>188</v>
      </c>
      <c r="S47" s="8" t="s">
        <v>1320</v>
      </c>
      <c r="T47" s="8" t="s">
        <v>201</v>
      </c>
      <c r="U47" s="8" t="s">
        <v>202</v>
      </c>
      <c r="W47" s="8" t="s">
        <v>207</v>
      </c>
      <c r="X47" s="8" t="s">
        <v>204</v>
      </c>
      <c r="Y47" s="8">
        <v>6</v>
      </c>
      <c r="Z47" s="8">
        <v>6</v>
      </c>
      <c r="AA47" s="8">
        <v>0</v>
      </c>
      <c r="AB47" s="8">
        <v>0</v>
      </c>
      <c r="AC47" s="8">
        <v>0</v>
      </c>
      <c r="AD47" s="8">
        <v>0</v>
      </c>
      <c r="AE47" s="8">
        <v>0</v>
      </c>
      <c r="AF47" s="8">
        <v>6</v>
      </c>
      <c r="AG47" s="8">
        <v>0</v>
      </c>
      <c r="AH47" s="8">
        <v>6</v>
      </c>
      <c r="AI47" s="8">
        <v>0</v>
      </c>
      <c r="AJ47" s="8" t="s">
        <v>188</v>
      </c>
      <c r="AK47" s="8" t="s">
        <v>217</v>
      </c>
      <c r="AL47" s="8" t="s">
        <v>647</v>
      </c>
    </row>
    <row r="48" spans="1:38" x14ac:dyDescent="0.35">
      <c r="A48" s="28" t="s">
        <v>1395</v>
      </c>
      <c r="I48" s="59"/>
      <c r="V48" s="59"/>
      <c r="AG48" s="28"/>
      <c r="AH48" s="28">
        <f>SUM(AH6:AH47)</f>
        <v>325</v>
      </c>
    </row>
    <row r="49" spans="1:38" x14ac:dyDescent="0.35">
      <c r="I49" s="59"/>
      <c r="V49" s="59"/>
    </row>
    <row r="50" spans="1:38" s="28" customFormat="1" x14ac:dyDescent="0.35">
      <c r="A50" s="28" t="s">
        <v>1396</v>
      </c>
      <c r="I50" s="95"/>
      <c r="V50" s="95"/>
    </row>
    <row r="51" spans="1:38" x14ac:dyDescent="0.35">
      <c r="A51" s="8">
        <v>458471</v>
      </c>
      <c r="B51" s="8">
        <v>132754</v>
      </c>
      <c r="C51" s="8" t="s">
        <v>188</v>
      </c>
      <c r="D51" s="8">
        <v>77767</v>
      </c>
      <c r="E51" s="8" t="s">
        <v>744</v>
      </c>
      <c r="F51" s="8">
        <v>2828249</v>
      </c>
      <c r="G51" s="8">
        <v>0.3</v>
      </c>
      <c r="H51" s="8" t="s">
        <v>190</v>
      </c>
      <c r="I51" s="59">
        <v>43903</v>
      </c>
      <c r="J51" s="8" t="s">
        <v>202</v>
      </c>
      <c r="K51" s="8" t="s">
        <v>192</v>
      </c>
      <c r="L51" s="8" t="s">
        <v>193</v>
      </c>
      <c r="M51" s="8" t="s">
        <v>214</v>
      </c>
      <c r="N51" s="8" t="s">
        <v>195</v>
      </c>
      <c r="O51" s="8" t="s">
        <v>196</v>
      </c>
      <c r="P51" s="8" t="s">
        <v>745</v>
      </c>
      <c r="R51" s="8" t="s">
        <v>300</v>
      </c>
      <c r="S51" s="8" t="s">
        <v>746</v>
      </c>
      <c r="T51" s="8" t="s">
        <v>201</v>
      </c>
      <c r="U51" s="8" t="s">
        <v>202</v>
      </c>
      <c r="V51" s="59">
        <v>44562</v>
      </c>
      <c r="W51" s="8" t="s">
        <v>207</v>
      </c>
      <c r="X51" s="8" t="s">
        <v>231</v>
      </c>
      <c r="Y51" s="8">
        <v>2</v>
      </c>
      <c r="Z51" s="8">
        <v>2</v>
      </c>
      <c r="AA51" s="8">
        <v>0</v>
      </c>
      <c r="AB51" s="8">
        <v>0</v>
      </c>
      <c r="AC51" s="8">
        <v>0</v>
      </c>
      <c r="AD51" s="8">
        <v>0</v>
      </c>
      <c r="AE51" s="8">
        <v>0</v>
      </c>
      <c r="AF51" s="8">
        <v>2</v>
      </c>
      <c r="AG51" s="8">
        <v>0</v>
      </c>
      <c r="AH51" s="8">
        <v>2</v>
      </c>
      <c r="AI51" s="8">
        <v>0</v>
      </c>
      <c r="AJ51" s="8" t="s">
        <v>601</v>
      </c>
      <c r="AK51" s="8" t="s">
        <v>205</v>
      </c>
      <c r="AL51" s="8" t="s">
        <v>670</v>
      </c>
    </row>
    <row r="52" spans="1:38" x14ac:dyDescent="0.35">
      <c r="A52" s="8">
        <v>458471</v>
      </c>
      <c r="B52" s="8">
        <v>132754</v>
      </c>
      <c r="C52" s="8" t="s">
        <v>188</v>
      </c>
      <c r="D52" s="8">
        <v>77767</v>
      </c>
      <c r="E52" s="8" t="s">
        <v>744</v>
      </c>
      <c r="F52" s="8">
        <v>2828249</v>
      </c>
      <c r="G52" s="8">
        <v>0.3</v>
      </c>
      <c r="H52" s="8" t="s">
        <v>190</v>
      </c>
      <c r="I52" s="59">
        <v>43903</v>
      </c>
      <c r="J52" s="8" t="s">
        <v>202</v>
      </c>
      <c r="K52" s="8" t="s">
        <v>192</v>
      </c>
      <c r="L52" s="8" t="s">
        <v>193</v>
      </c>
      <c r="M52" s="8" t="s">
        <v>214</v>
      </c>
      <c r="N52" s="8" t="s">
        <v>195</v>
      </c>
      <c r="O52" s="8" t="s">
        <v>196</v>
      </c>
      <c r="P52" s="8" t="s">
        <v>745</v>
      </c>
      <c r="R52" s="8" t="s">
        <v>300</v>
      </c>
      <c r="S52" s="8" t="s">
        <v>746</v>
      </c>
      <c r="T52" s="8" t="s">
        <v>201</v>
      </c>
      <c r="U52" s="8" t="s">
        <v>202</v>
      </c>
      <c r="V52" s="59">
        <v>44562</v>
      </c>
      <c r="W52" s="8" t="s">
        <v>207</v>
      </c>
      <c r="X52" s="8" t="s">
        <v>204</v>
      </c>
      <c r="Y52" s="8">
        <v>6</v>
      </c>
      <c r="Z52" s="8">
        <v>6</v>
      </c>
      <c r="AA52" s="8">
        <v>0</v>
      </c>
      <c r="AB52" s="8">
        <v>0</v>
      </c>
      <c r="AC52" s="8">
        <v>0</v>
      </c>
      <c r="AD52" s="8">
        <v>0</v>
      </c>
      <c r="AE52" s="8">
        <v>0</v>
      </c>
      <c r="AF52" s="8">
        <v>6</v>
      </c>
      <c r="AG52" s="8">
        <v>0</v>
      </c>
      <c r="AH52" s="8">
        <v>6</v>
      </c>
      <c r="AI52" s="8">
        <v>0</v>
      </c>
      <c r="AJ52" s="8" t="s">
        <v>601</v>
      </c>
      <c r="AK52" s="8" t="s">
        <v>205</v>
      </c>
      <c r="AL52" s="8" t="s">
        <v>670</v>
      </c>
    </row>
    <row r="53" spans="1:38" x14ac:dyDescent="0.35">
      <c r="A53" s="8">
        <v>458471</v>
      </c>
      <c r="B53" s="8">
        <v>132754</v>
      </c>
      <c r="C53" s="8" t="s">
        <v>188</v>
      </c>
      <c r="D53" s="8">
        <v>77767</v>
      </c>
      <c r="E53" s="8" t="s">
        <v>744</v>
      </c>
      <c r="F53" s="8">
        <v>2828249</v>
      </c>
      <c r="G53" s="8">
        <v>0.3</v>
      </c>
      <c r="H53" s="8" t="s">
        <v>190</v>
      </c>
      <c r="I53" s="59">
        <v>43903</v>
      </c>
      <c r="J53" s="8" t="s">
        <v>202</v>
      </c>
      <c r="K53" s="8" t="s">
        <v>192</v>
      </c>
      <c r="L53" s="8" t="s">
        <v>193</v>
      </c>
      <c r="M53" s="8" t="s">
        <v>214</v>
      </c>
      <c r="N53" s="8" t="s">
        <v>195</v>
      </c>
      <c r="O53" s="8" t="s">
        <v>196</v>
      </c>
      <c r="P53" s="8" t="s">
        <v>745</v>
      </c>
      <c r="R53" s="8" t="s">
        <v>300</v>
      </c>
      <c r="S53" s="8" t="s">
        <v>746</v>
      </c>
      <c r="T53" s="8" t="s">
        <v>201</v>
      </c>
      <c r="U53" s="8" t="s">
        <v>202</v>
      </c>
      <c r="V53" s="59">
        <v>44562</v>
      </c>
      <c r="W53" s="8" t="s">
        <v>203</v>
      </c>
      <c r="X53" s="8" t="s">
        <v>206</v>
      </c>
      <c r="Y53" s="8">
        <v>9</v>
      </c>
      <c r="Z53" s="8">
        <v>9</v>
      </c>
      <c r="AA53" s="8">
        <v>0</v>
      </c>
      <c r="AB53" s="8">
        <v>0</v>
      </c>
      <c r="AC53" s="8">
        <v>0</v>
      </c>
      <c r="AD53" s="8">
        <v>0</v>
      </c>
      <c r="AE53" s="8">
        <v>0</v>
      </c>
      <c r="AF53" s="8">
        <v>9</v>
      </c>
      <c r="AG53" s="8">
        <v>0</v>
      </c>
      <c r="AH53" s="8">
        <v>9</v>
      </c>
      <c r="AI53" s="8">
        <v>0</v>
      </c>
      <c r="AJ53" s="8" t="s">
        <v>601</v>
      </c>
      <c r="AK53" s="8" t="s">
        <v>205</v>
      </c>
      <c r="AL53" s="8" t="s">
        <v>670</v>
      </c>
    </row>
    <row r="54" spans="1:38" x14ac:dyDescent="0.35">
      <c r="A54" s="8">
        <v>458471</v>
      </c>
      <c r="B54" s="8">
        <v>132754</v>
      </c>
      <c r="C54" s="8" t="s">
        <v>188</v>
      </c>
      <c r="D54" s="8">
        <v>77767</v>
      </c>
      <c r="E54" s="8" t="s">
        <v>744</v>
      </c>
      <c r="F54" s="8">
        <v>2828249</v>
      </c>
      <c r="G54" s="8">
        <v>0.3</v>
      </c>
      <c r="H54" s="8" t="s">
        <v>190</v>
      </c>
      <c r="I54" s="59">
        <v>43903</v>
      </c>
      <c r="J54" s="8" t="s">
        <v>202</v>
      </c>
      <c r="K54" s="8" t="s">
        <v>192</v>
      </c>
      <c r="L54" s="8" t="s">
        <v>193</v>
      </c>
      <c r="M54" s="8" t="s">
        <v>214</v>
      </c>
      <c r="N54" s="8" t="s">
        <v>195</v>
      </c>
      <c r="O54" s="8" t="s">
        <v>210</v>
      </c>
      <c r="P54" s="8" t="s">
        <v>745</v>
      </c>
      <c r="R54" s="8" t="s">
        <v>300</v>
      </c>
      <c r="S54" s="8" t="s">
        <v>746</v>
      </c>
      <c r="T54" s="8" t="s">
        <v>201</v>
      </c>
      <c r="U54" s="8" t="s">
        <v>202</v>
      </c>
      <c r="V54" s="59">
        <v>44562</v>
      </c>
      <c r="W54" s="8" t="s">
        <v>207</v>
      </c>
      <c r="X54" s="8" t="s">
        <v>231</v>
      </c>
      <c r="Y54" s="8">
        <v>1</v>
      </c>
      <c r="Z54" s="8">
        <v>1</v>
      </c>
      <c r="AA54" s="8">
        <v>1</v>
      </c>
      <c r="AB54" s="8">
        <v>0</v>
      </c>
      <c r="AC54" s="8">
        <v>0</v>
      </c>
      <c r="AD54" s="8">
        <v>0</v>
      </c>
      <c r="AE54" s="8">
        <v>0</v>
      </c>
      <c r="AF54" s="8">
        <v>1</v>
      </c>
      <c r="AG54" s="8">
        <v>0</v>
      </c>
      <c r="AH54" s="8">
        <v>1</v>
      </c>
      <c r="AI54" s="8">
        <v>1</v>
      </c>
      <c r="AJ54" s="8" t="s">
        <v>601</v>
      </c>
      <c r="AK54" s="8" t="s">
        <v>205</v>
      </c>
      <c r="AL54" s="8" t="s">
        <v>670</v>
      </c>
    </row>
    <row r="55" spans="1:38" x14ac:dyDescent="0.35">
      <c r="A55" s="8">
        <v>458471</v>
      </c>
      <c r="B55" s="8">
        <v>132754</v>
      </c>
      <c r="C55" s="8" t="s">
        <v>188</v>
      </c>
      <c r="D55" s="8">
        <v>77767</v>
      </c>
      <c r="E55" s="8" t="s">
        <v>744</v>
      </c>
      <c r="F55" s="8">
        <v>2828249</v>
      </c>
      <c r="G55" s="8">
        <v>0.3</v>
      </c>
      <c r="H55" s="8" t="s">
        <v>190</v>
      </c>
      <c r="I55" s="59">
        <v>43903</v>
      </c>
      <c r="J55" s="8" t="s">
        <v>202</v>
      </c>
      <c r="K55" s="8" t="s">
        <v>192</v>
      </c>
      <c r="L55" s="8" t="s">
        <v>193</v>
      </c>
      <c r="M55" s="8" t="s">
        <v>214</v>
      </c>
      <c r="N55" s="8" t="s">
        <v>195</v>
      </c>
      <c r="O55" s="8" t="s">
        <v>210</v>
      </c>
      <c r="P55" s="8" t="s">
        <v>745</v>
      </c>
      <c r="R55" s="8" t="s">
        <v>300</v>
      </c>
      <c r="S55" s="8" t="s">
        <v>746</v>
      </c>
      <c r="T55" s="8" t="s">
        <v>201</v>
      </c>
      <c r="U55" s="8" t="s">
        <v>202</v>
      </c>
      <c r="V55" s="59">
        <v>44562</v>
      </c>
      <c r="W55" s="8" t="s">
        <v>207</v>
      </c>
      <c r="X55" s="8" t="s">
        <v>204</v>
      </c>
      <c r="Y55" s="8">
        <v>1</v>
      </c>
      <c r="Z55" s="8">
        <v>1</v>
      </c>
      <c r="AA55" s="8">
        <v>1</v>
      </c>
      <c r="AB55" s="8">
        <v>0</v>
      </c>
      <c r="AC55" s="8">
        <v>0</v>
      </c>
      <c r="AD55" s="8">
        <v>0</v>
      </c>
      <c r="AE55" s="8">
        <v>0</v>
      </c>
      <c r="AF55" s="8">
        <v>1</v>
      </c>
      <c r="AG55" s="8">
        <v>0</v>
      </c>
      <c r="AH55" s="8">
        <v>1</v>
      </c>
      <c r="AI55" s="8">
        <v>1</v>
      </c>
      <c r="AJ55" s="8" t="s">
        <v>601</v>
      </c>
      <c r="AK55" s="8" t="s">
        <v>205</v>
      </c>
      <c r="AL55" s="8" t="s">
        <v>670</v>
      </c>
    </row>
    <row r="56" spans="1:38" x14ac:dyDescent="0.35">
      <c r="A56" s="8">
        <v>458471</v>
      </c>
      <c r="B56" s="8">
        <v>132754</v>
      </c>
      <c r="C56" s="8" t="s">
        <v>188</v>
      </c>
      <c r="D56" s="8">
        <v>77767</v>
      </c>
      <c r="E56" s="8" t="s">
        <v>744</v>
      </c>
      <c r="F56" s="8">
        <v>2828249</v>
      </c>
      <c r="G56" s="8">
        <v>0.3</v>
      </c>
      <c r="H56" s="8" t="s">
        <v>190</v>
      </c>
      <c r="I56" s="59">
        <v>43903</v>
      </c>
      <c r="J56" s="8" t="s">
        <v>202</v>
      </c>
      <c r="K56" s="8" t="s">
        <v>192</v>
      </c>
      <c r="L56" s="8" t="s">
        <v>193</v>
      </c>
      <c r="M56" s="8" t="s">
        <v>214</v>
      </c>
      <c r="N56" s="8" t="s">
        <v>195</v>
      </c>
      <c r="O56" s="8" t="s">
        <v>210</v>
      </c>
      <c r="P56" s="8" t="s">
        <v>745</v>
      </c>
      <c r="R56" s="8" t="s">
        <v>300</v>
      </c>
      <c r="S56" s="8" t="s">
        <v>746</v>
      </c>
      <c r="T56" s="8" t="s">
        <v>201</v>
      </c>
      <c r="U56" s="8" t="s">
        <v>202</v>
      </c>
      <c r="V56" s="59">
        <v>44562</v>
      </c>
      <c r="W56" s="8" t="s">
        <v>203</v>
      </c>
      <c r="X56" s="8" t="s">
        <v>204</v>
      </c>
      <c r="Y56" s="8">
        <v>1</v>
      </c>
      <c r="Z56" s="8">
        <v>1</v>
      </c>
      <c r="AA56" s="8">
        <v>1</v>
      </c>
      <c r="AB56" s="8">
        <v>0</v>
      </c>
      <c r="AC56" s="8">
        <v>0</v>
      </c>
      <c r="AD56" s="8">
        <v>0</v>
      </c>
      <c r="AE56" s="8">
        <v>0</v>
      </c>
      <c r="AF56" s="8">
        <v>1</v>
      </c>
      <c r="AG56" s="8">
        <v>0</v>
      </c>
      <c r="AH56" s="8">
        <v>1</v>
      </c>
      <c r="AI56" s="8">
        <v>1</v>
      </c>
      <c r="AJ56" s="8" t="s">
        <v>601</v>
      </c>
      <c r="AK56" s="8" t="s">
        <v>205</v>
      </c>
      <c r="AL56" s="8" t="s">
        <v>670</v>
      </c>
    </row>
    <row r="57" spans="1:38" x14ac:dyDescent="0.35">
      <c r="A57" s="8">
        <v>458539</v>
      </c>
      <c r="B57" s="8">
        <v>132691</v>
      </c>
      <c r="C57" s="8" t="s">
        <v>188</v>
      </c>
      <c r="D57" s="8">
        <v>93146</v>
      </c>
      <c r="E57" s="8" t="s">
        <v>1212</v>
      </c>
      <c r="F57" s="8">
        <v>3216932</v>
      </c>
      <c r="G57" s="8">
        <v>0.24</v>
      </c>
      <c r="H57" s="8" t="s">
        <v>190</v>
      </c>
      <c r="I57" s="59">
        <v>45551</v>
      </c>
      <c r="J57" s="8" t="s">
        <v>202</v>
      </c>
      <c r="K57" s="8" t="s">
        <v>192</v>
      </c>
      <c r="L57" s="8" t="s">
        <v>193</v>
      </c>
      <c r="M57" s="8" t="s">
        <v>194</v>
      </c>
      <c r="N57" s="8" t="s">
        <v>195</v>
      </c>
      <c r="O57" s="8" t="s">
        <v>196</v>
      </c>
      <c r="P57" s="8" t="s">
        <v>1213</v>
      </c>
      <c r="R57" s="8" t="s">
        <v>300</v>
      </c>
      <c r="S57" s="8" t="s">
        <v>1214</v>
      </c>
      <c r="T57" s="8" t="s">
        <v>201</v>
      </c>
      <c r="U57" s="8" t="s">
        <v>202</v>
      </c>
      <c r="V57" s="59">
        <v>45658</v>
      </c>
      <c r="W57" s="8" t="s">
        <v>207</v>
      </c>
      <c r="X57" s="8" t="s">
        <v>231</v>
      </c>
      <c r="Y57" s="8">
        <v>2</v>
      </c>
      <c r="Z57" s="8">
        <v>2</v>
      </c>
      <c r="AA57" s="8">
        <v>0</v>
      </c>
      <c r="AB57" s="8">
        <v>0</v>
      </c>
      <c r="AC57" s="8">
        <v>0</v>
      </c>
      <c r="AD57" s="8">
        <v>0</v>
      </c>
      <c r="AE57" s="8">
        <v>0</v>
      </c>
      <c r="AF57" s="8">
        <v>2</v>
      </c>
      <c r="AG57" s="8">
        <v>0</v>
      </c>
      <c r="AH57" s="8">
        <v>2</v>
      </c>
      <c r="AI57" s="8">
        <v>0</v>
      </c>
      <c r="AJ57" s="8" t="s">
        <v>601</v>
      </c>
      <c r="AK57" s="8" t="s">
        <v>205</v>
      </c>
      <c r="AL57" s="8" t="s">
        <v>670</v>
      </c>
    </row>
    <row r="58" spans="1:38" x14ac:dyDescent="0.35">
      <c r="A58" s="8">
        <v>458539</v>
      </c>
      <c r="B58" s="8">
        <v>132691</v>
      </c>
      <c r="C58" s="8" t="s">
        <v>188</v>
      </c>
      <c r="D58" s="8">
        <v>93146</v>
      </c>
      <c r="E58" s="8" t="s">
        <v>1212</v>
      </c>
      <c r="F58" s="8">
        <v>3216932</v>
      </c>
      <c r="G58" s="8">
        <v>0.24</v>
      </c>
      <c r="H58" s="8" t="s">
        <v>190</v>
      </c>
      <c r="I58" s="59">
        <v>45551</v>
      </c>
      <c r="J58" s="8" t="s">
        <v>202</v>
      </c>
      <c r="K58" s="8" t="s">
        <v>192</v>
      </c>
      <c r="L58" s="8" t="s">
        <v>193</v>
      </c>
      <c r="M58" s="8" t="s">
        <v>194</v>
      </c>
      <c r="N58" s="8" t="s">
        <v>195</v>
      </c>
      <c r="O58" s="8" t="s">
        <v>196</v>
      </c>
      <c r="P58" s="8" t="s">
        <v>1213</v>
      </c>
      <c r="R58" s="8" t="s">
        <v>300</v>
      </c>
      <c r="S58" s="8" t="s">
        <v>1214</v>
      </c>
      <c r="T58" s="8" t="s">
        <v>201</v>
      </c>
      <c r="U58" s="8" t="s">
        <v>202</v>
      </c>
      <c r="V58" s="59">
        <v>45658</v>
      </c>
      <c r="W58" s="8" t="s">
        <v>207</v>
      </c>
      <c r="X58" s="8" t="s">
        <v>204</v>
      </c>
      <c r="Y58" s="8">
        <v>12</v>
      </c>
      <c r="Z58" s="8">
        <v>12</v>
      </c>
      <c r="AA58" s="8">
        <v>0</v>
      </c>
      <c r="AB58" s="8">
        <v>0</v>
      </c>
      <c r="AC58" s="8">
        <v>0</v>
      </c>
      <c r="AD58" s="8">
        <v>0</v>
      </c>
      <c r="AE58" s="8">
        <v>0</v>
      </c>
      <c r="AF58" s="8">
        <v>12</v>
      </c>
      <c r="AG58" s="8">
        <v>0</v>
      </c>
      <c r="AH58" s="8">
        <v>12</v>
      </c>
      <c r="AI58" s="8">
        <v>0</v>
      </c>
      <c r="AJ58" s="8" t="s">
        <v>601</v>
      </c>
      <c r="AK58" s="8" t="s">
        <v>205</v>
      </c>
      <c r="AL58" s="8" t="s">
        <v>670</v>
      </c>
    </row>
    <row r="59" spans="1:38" x14ac:dyDescent="0.35">
      <c r="A59" s="8">
        <v>459164</v>
      </c>
      <c r="B59" s="8">
        <v>131934</v>
      </c>
      <c r="C59" s="8" t="s">
        <v>188</v>
      </c>
      <c r="D59" s="8">
        <v>77876</v>
      </c>
      <c r="E59" s="8" t="s">
        <v>842</v>
      </c>
      <c r="F59" s="8">
        <v>3051642</v>
      </c>
      <c r="G59" s="8">
        <v>30.76</v>
      </c>
      <c r="H59" s="8" t="s">
        <v>222</v>
      </c>
      <c r="I59" s="59">
        <v>44728</v>
      </c>
      <c r="J59" s="8" t="s">
        <v>191</v>
      </c>
      <c r="K59" s="8" t="s">
        <v>192</v>
      </c>
      <c r="L59" s="8" t="s">
        <v>193</v>
      </c>
      <c r="M59" s="8" t="s">
        <v>223</v>
      </c>
      <c r="N59" s="8" t="s">
        <v>195</v>
      </c>
      <c r="O59" s="8" t="s">
        <v>224</v>
      </c>
      <c r="P59" s="8" t="s">
        <v>843</v>
      </c>
      <c r="R59" s="8" t="s">
        <v>300</v>
      </c>
      <c r="S59" s="8" t="s">
        <v>844</v>
      </c>
      <c r="T59" s="8" t="s">
        <v>201</v>
      </c>
      <c r="U59" s="8" t="s">
        <v>191</v>
      </c>
      <c r="V59" s="59">
        <v>45383</v>
      </c>
      <c r="W59" s="8" t="s">
        <v>203</v>
      </c>
      <c r="X59" s="8" t="s">
        <v>204</v>
      </c>
      <c r="Y59" s="8">
        <v>13</v>
      </c>
      <c r="Z59" s="8">
        <v>13</v>
      </c>
      <c r="AA59" s="8">
        <v>0</v>
      </c>
      <c r="AB59" s="8">
        <v>0</v>
      </c>
      <c r="AC59" s="8">
        <v>0</v>
      </c>
      <c r="AD59" s="8">
        <v>0</v>
      </c>
      <c r="AE59" s="8">
        <v>0</v>
      </c>
      <c r="AF59" s="8">
        <v>13</v>
      </c>
      <c r="AG59" s="8">
        <v>0</v>
      </c>
      <c r="AH59" s="8">
        <v>13</v>
      </c>
      <c r="AI59" s="8">
        <v>0</v>
      </c>
      <c r="AJ59" s="8" t="s">
        <v>601</v>
      </c>
      <c r="AK59" s="8" t="s">
        <v>205</v>
      </c>
      <c r="AL59" s="8" t="s">
        <v>670</v>
      </c>
    </row>
    <row r="60" spans="1:38" x14ac:dyDescent="0.35">
      <c r="A60" s="8">
        <v>459164</v>
      </c>
      <c r="B60" s="8">
        <v>131934</v>
      </c>
      <c r="C60" s="8" t="s">
        <v>188</v>
      </c>
      <c r="D60" s="8">
        <v>77876</v>
      </c>
      <c r="E60" s="8" t="s">
        <v>842</v>
      </c>
      <c r="F60" s="8">
        <v>3051642</v>
      </c>
      <c r="G60" s="8">
        <v>30.76</v>
      </c>
      <c r="H60" s="8" t="s">
        <v>222</v>
      </c>
      <c r="I60" s="59">
        <v>44728</v>
      </c>
      <c r="J60" s="8" t="s">
        <v>191</v>
      </c>
      <c r="K60" s="8" t="s">
        <v>192</v>
      </c>
      <c r="L60" s="8" t="s">
        <v>193</v>
      </c>
      <c r="M60" s="8" t="s">
        <v>223</v>
      </c>
      <c r="N60" s="8" t="s">
        <v>195</v>
      </c>
      <c r="O60" s="8" t="s">
        <v>224</v>
      </c>
      <c r="P60" s="8" t="s">
        <v>843</v>
      </c>
      <c r="R60" s="8" t="s">
        <v>300</v>
      </c>
      <c r="S60" s="8" t="s">
        <v>844</v>
      </c>
      <c r="T60" s="8" t="s">
        <v>201</v>
      </c>
      <c r="U60" s="8" t="s">
        <v>191</v>
      </c>
      <c r="V60" s="59">
        <v>45383</v>
      </c>
      <c r="W60" s="8" t="s">
        <v>203</v>
      </c>
      <c r="X60" s="8" t="s">
        <v>206</v>
      </c>
      <c r="Y60" s="8">
        <v>83</v>
      </c>
      <c r="Z60" s="8">
        <v>83</v>
      </c>
      <c r="AA60" s="8">
        <v>0</v>
      </c>
      <c r="AB60" s="8">
        <v>0</v>
      </c>
      <c r="AC60" s="8">
        <v>0</v>
      </c>
      <c r="AD60" s="8">
        <v>0</v>
      </c>
      <c r="AE60" s="8">
        <v>0</v>
      </c>
      <c r="AF60" s="8">
        <v>83</v>
      </c>
      <c r="AG60" s="8">
        <v>0</v>
      </c>
      <c r="AH60" s="8">
        <v>83</v>
      </c>
      <c r="AI60" s="8">
        <v>0</v>
      </c>
      <c r="AJ60" s="8" t="s">
        <v>601</v>
      </c>
      <c r="AK60" s="8" t="s">
        <v>205</v>
      </c>
      <c r="AL60" s="8" t="s">
        <v>670</v>
      </c>
    </row>
    <row r="61" spans="1:38" x14ac:dyDescent="0.35">
      <c r="A61" s="8">
        <v>459164</v>
      </c>
      <c r="B61" s="8">
        <v>131934</v>
      </c>
      <c r="C61" s="8" t="s">
        <v>188</v>
      </c>
      <c r="D61" s="8">
        <v>77876</v>
      </c>
      <c r="E61" s="8" t="s">
        <v>842</v>
      </c>
      <c r="F61" s="8">
        <v>3051642</v>
      </c>
      <c r="G61" s="8">
        <v>30.76</v>
      </c>
      <c r="H61" s="8" t="s">
        <v>222</v>
      </c>
      <c r="I61" s="59">
        <v>44728</v>
      </c>
      <c r="J61" s="8" t="s">
        <v>191</v>
      </c>
      <c r="K61" s="8" t="s">
        <v>192</v>
      </c>
      <c r="L61" s="8" t="s">
        <v>193</v>
      </c>
      <c r="M61" s="8" t="s">
        <v>223</v>
      </c>
      <c r="N61" s="8" t="s">
        <v>195</v>
      </c>
      <c r="O61" s="8" t="s">
        <v>224</v>
      </c>
      <c r="P61" s="8" t="s">
        <v>843</v>
      </c>
      <c r="R61" s="8" t="s">
        <v>300</v>
      </c>
      <c r="S61" s="8" t="s">
        <v>844</v>
      </c>
      <c r="T61" s="8" t="s">
        <v>201</v>
      </c>
      <c r="U61" s="8" t="s">
        <v>191</v>
      </c>
      <c r="V61" s="59">
        <v>45383</v>
      </c>
      <c r="W61" s="8" t="s">
        <v>203</v>
      </c>
      <c r="X61" s="8" t="s">
        <v>211</v>
      </c>
      <c r="Y61" s="8">
        <v>58</v>
      </c>
      <c r="Z61" s="8">
        <v>58</v>
      </c>
      <c r="AA61" s="8">
        <v>0</v>
      </c>
      <c r="AB61" s="8">
        <v>0</v>
      </c>
      <c r="AC61" s="8">
        <v>0</v>
      </c>
      <c r="AD61" s="8">
        <v>0</v>
      </c>
      <c r="AE61" s="8">
        <v>0</v>
      </c>
      <c r="AF61" s="8">
        <v>58</v>
      </c>
      <c r="AG61" s="8">
        <v>0</v>
      </c>
      <c r="AH61" s="8">
        <v>58</v>
      </c>
      <c r="AI61" s="8">
        <v>0</v>
      </c>
      <c r="AJ61" s="8" t="s">
        <v>601</v>
      </c>
      <c r="AK61" s="8" t="s">
        <v>205</v>
      </c>
      <c r="AL61" s="8" t="s">
        <v>670</v>
      </c>
    </row>
    <row r="62" spans="1:38" x14ac:dyDescent="0.35">
      <c r="A62" s="8">
        <v>459164</v>
      </c>
      <c r="B62" s="8">
        <v>131934</v>
      </c>
      <c r="C62" s="8" t="s">
        <v>188</v>
      </c>
      <c r="D62" s="8">
        <v>77876</v>
      </c>
      <c r="E62" s="8" t="s">
        <v>842</v>
      </c>
      <c r="F62" s="8">
        <v>3051642</v>
      </c>
      <c r="G62" s="8">
        <v>30.76</v>
      </c>
      <c r="H62" s="8" t="s">
        <v>222</v>
      </c>
      <c r="I62" s="59">
        <v>44728</v>
      </c>
      <c r="J62" s="8" t="s">
        <v>191</v>
      </c>
      <c r="K62" s="8" t="s">
        <v>192</v>
      </c>
      <c r="L62" s="8" t="s">
        <v>193</v>
      </c>
      <c r="M62" s="8" t="s">
        <v>223</v>
      </c>
      <c r="N62" s="8" t="s">
        <v>195</v>
      </c>
      <c r="O62" s="8" t="s">
        <v>224</v>
      </c>
      <c r="P62" s="8" t="s">
        <v>843</v>
      </c>
      <c r="R62" s="8" t="s">
        <v>300</v>
      </c>
      <c r="S62" s="8" t="s">
        <v>844</v>
      </c>
      <c r="T62" s="8" t="s">
        <v>201</v>
      </c>
      <c r="U62" s="8" t="s">
        <v>191</v>
      </c>
      <c r="V62" s="59">
        <v>45383</v>
      </c>
      <c r="W62" s="8" t="s">
        <v>203</v>
      </c>
      <c r="X62" s="8" t="s">
        <v>229</v>
      </c>
      <c r="Y62" s="8">
        <v>24</v>
      </c>
      <c r="Z62" s="8">
        <v>24</v>
      </c>
      <c r="AA62" s="8">
        <v>0</v>
      </c>
      <c r="AB62" s="8">
        <v>0</v>
      </c>
      <c r="AC62" s="8">
        <v>0</v>
      </c>
      <c r="AD62" s="8">
        <v>0</v>
      </c>
      <c r="AE62" s="8">
        <v>0</v>
      </c>
      <c r="AF62" s="8">
        <v>24</v>
      </c>
      <c r="AG62" s="8">
        <v>0</v>
      </c>
      <c r="AH62" s="8">
        <v>24</v>
      </c>
      <c r="AI62" s="8">
        <v>0</v>
      </c>
      <c r="AJ62" s="8" t="s">
        <v>601</v>
      </c>
      <c r="AK62" s="8" t="s">
        <v>205</v>
      </c>
      <c r="AL62" s="8" t="s">
        <v>670</v>
      </c>
    </row>
    <row r="63" spans="1:38" x14ac:dyDescent="0.35">
      <c r="A63" s="8">
        <v>459164</v>
      </c>
      <c r="B63" s="8">
        <v>131934</v>
      </c>
      <c r="C63" s="8" t="s">
        <v>188</v>
      </c>
      <c r="D63" s="8">
        <v>77876</v>
      </c>
      <c r="E63" s="8" t="s">
        <v>842</v>
      </c>
      <c r="F63" s="8">
        <v>3051642</v>
      </c>
      <c r="G63" s="8">
        <v>30.76</v>
      </c>
      <c r="H63" s="8" t="s">
        <v>222</v>
      </c>
      <c r="I63" s="59">
        <v>44728</v>
      </c>
      <c r="J63" s="8" t="s">
        <v>191</v>
      </c>
      <c r="K63" s="8" t="s">
        <v>192</v>
      </c>
      <c r="L63" s="8" t="s">
        <v>230</v>
      </c>
      <c r="M63" s="8" t="s">
        <v>223</v>
      </c>
      <c r="N63" s="8" t="s">
        <v>195</v>
      </c>
      <c r="O63" s="8" t="s">
        <v>224</v>
      </c>
      <c r="P63" s="8" t="s">
        <v>843</v>
      </c>
      <c r="R63" s="8" t="s">
        <v>300</v>
      </c>
      <c r="S63" s="8" t="s">
        <v>844</v>
      </c>
      <c r="T63" s="8" t="s">
        <v>201</v>
      </c>
      <c r="U63" s="8" t="s">
        <v>191</v>
      </c>
      <c r="V63" s="59">
        <v>45383</v>
      </c>
      <c r="W63" s="8" t="s">
        <v>207</v>
      </c>
      <c r="X63" s="8" t="s">
        <v>231</v>
      </c>
      <c r="Y63" s="8">
        <v>26</v>
      </c>
      <c r="Z63" s="8">
        <v>26</v>
      </c>
      <c r="AA63" s="8">
        <v>0</v>
      </c>
      <c r="AB63" s="8">
        <v>0</v>
      </c>
      <c r="AC63" s="8">
        <v>0</v>
      </c>
      <c r="AD63" s="8">
        <v>0</v>
      </c>
      <c r="AE63" s="8">
        <v>0</v>
      </c>
      <c r="AF63" s="8">
        <v>26</v>
      </c>
      <c r="AG63" s="8">
        <v>0</v>
      </c>
      <c r="AH63" s="8">
        <v>26</v>
      </c>
      <c r="AI63" s="8">
        <v>0</v>
      </c>
      <c r="AJ63" s="8" t="s">
        <v>601</v>
      </c>
      <c r="AK63" s="8" t="s">
        <v>205</v>
      </c>
      <c r="AL63" s="8" t="s">
        <v>670</v>
      </c>
    </row>
    <row r="64" spans="1:38" x14ac:dyDescent="0.35">
      <c r="A64" s="8">
        <v>459164</v>
      </c>
      <c r="B64" s="8">
        <v>131934</v>
      </c>
      <c r="C64" s="8" t="s">
        <v>188</v>
      </c>
      <c r="D64" s="8">
        <v>77876</v>
      </c>
      <c r="E64" s="8" t="s">
        <v>842</v>
      </c>
      <c r="F64" s="8">
        <v>3051642</v>
      </c>
      <c r="G64" s="8">
        <v>30.76</v>
      </c>
      <c r="H64" s="8" t="s">
        <v>222</v>
      </c>
      <c r="I64" s="59">
        <v>44728</v>
      </c>
      <c r="J64" s="8" t="s">
        <v>191</v>
      </c>
      <c r="K64" s="8" t="s">
        <v>192</v>
      </c>
      <c r="L64" s="8" t="s">
        <v>230</v>
      </c>
      <c r="M64" s="8" t="s">
        <v>223</v>
      </c>
      <c r="N64" s="8" t="s">
        <v>195</v>
      </c>
      <c r="O64" s="8" t="s">
        <v>224</v>
      </c>
      <c r="P64" s="8" t="s">
        <v>843</v>
      </c>
      <c r="R64" s="8" t="s">
        <v>300</v>
      </c>
      <c r="S64" s="8" t="s">
        <v>844</v>
      </c>
      <c r="T64" s="8" t="s">
        <v>201</v>
      </c>
      <c r="U64" s="8" t="s">
        <v>191</v>
      </c>
      <c r="V64" s="59">
        <v>45383</v>
      </c>
      <c r="W64" s="8" t="s">
        <v>207</v>
      </c>
      <c r="X64" s="8" t="s">
        <v>204</v>
      </c>
      <c r="Y64" s="8">
        <v>22</v>
      </c>
      <c r="Z64" s="8">
        <v>22</v>
      </c>
      <c r="AA64" s="8">
        <v>0</v>
      </c>
      <c r="AB64" s="8">
        <v>0</v>
      </c>
      <c r="AC64" s="8">
        <v>0</v>
      </c>
      <c r="AD64" s="8">
        <v>0</v>
      </c>
      <c r="AE64" s="8">
        <v>0</v>
      </c>
      <c r="AF64" s="8">
        <v>22</v>
      </c>
      <c r="AG64" s="8">
        <v>0</v>
      </c>
      <c r="AH64" s="8">
        <v>22</v>
      </c>
      <c r="AI64" s="8">
        <v>0</v>
      </c>
      <c r="AJ64" s="8" t="s">
        <v>601</v>
      </c>
      <c r="AK64" s="8" t="s">
        <v>205</v>
      </c>
      <c r="AL64" s="8" t="s">
        <v>670</v>
      </c>
    </row>
    <row r="65" spans="1:38" x14ac:dyDescent="0.35">
      <c r="A65" s="8">
        <v>459164</v>
      </c>
      <c r="B65" s="8">
        <v>131934</v>
      </c>
      <c r="C65" s="8" t="s">
        <v>188</v>
      </c>
      <c r="D65" s="8">
        <v>77876</v>
      </c>
      <c r="E65" s="8" t="s">
        <v>842</v>
      </c>
      <c r="F65" s="8">
        <v>3051642</v>
      </c>
      <c r="G65" s="8">
        <v>30.76</v>
      </c>
      <c r="H65" s="8" t="s">
        <v>222</v>
      </c>
      <c r="I65" s="59">
        <v>44728</v>
      </c>
      <c r="J65" s="8" t="s">
        <v>191</v>
      </c>
      <c r="K65" s="8" t="s">
        <v>192</v>
      </c>
      <c r="L65" s="8" t="s">
        <v>230</v>
      </c>
      <c r="M65" s="8" t="s">
        <v>223</v>
      </c>
      <c r="N65" s="8" t="s">
        <v>195</v>
      </c>
      <c r="O65" s="8" t="s">
        <v>224</v>
      </c>
      <c r="P65" s="8" t="s">
        <v>843</v>
      </c>
      <c r="R65" s="8" t="s">
        <v>300</v>
      </c>
      <c r="S65" s="8" t="s">
        <v>844</v>
      </c>
      <c r="T65" s="8" t="s">
        <v>201</v>
      </c>
      <c r="U65" s="8" t="s">
        <v>191</v>
      </c>
      <c r="V65" s="59">
        <v>45383</v>
      </c>
      <c r="W65" s="8" t="s">
        <v>203</v>
      </c>
      <c r="X65" s="8" t="s">
        <v>204</v>
      </c>
      <c r="Y65" s="8">
        <v>47</v>
      </c>
      <c r="Z65" s="8">
        <v>47</v>
      </c>
      <c r="AA65" s="8">
        <v>0</v>
      </c>
      <c r="AB65" s="8">
        <v>0</v>
      </c>
      <c r="AC65" s="8">
        <v>0</v>
      </c>
      <c r="AD65" s="8">
        <v>0</v>
      </c>
      <c r="AE65" s="8">
        <v>0</v>
      </c>
      <c r="AF65" s="8">
        <v>47</v>
      </c>
      <c r="AG65" s="8">
        <v>0</v>
      </c>
      <c r="AH65" s="8">
        <v>47</v>
      </c>
      <c r="AI65" s="8">
        <v>0</v>
      </c>
      <c r="AJ65" s="8" t="s">
        <v>601</v>
      </c>
      <c r="AK65" s="8" t="s">
        <v>205</v>
      </c>
      <c r="AL65" s="8" t="s">
        <v>670</v>
      </c>
    </row>
    <row r="66" spans="1:38" x14ac:dyDescent="0.35">
      <c r="A66" s="8">
        <v>459164</v>
      </c>
      <c r="B66" s="8">
        <v>131934</v>
      </c>
      <c r="C66" s="8" t="s">
        <v>188</v>
      </c>
      <c r="D66" s="8">
        <v>77876</v>
      </c>
      <c r="E66" s="8" t="s">
        <v>842</v>
      </c>
      <c r="F66" s="8">
        <v>3051642</v>
      </c>
      <c r="G66" s="8">
        <v>30.76</v>
      </c>
      <c r="H66" s="8" t="s">
        <v>222</v>
      </c>
      <c r="I66" s="59">
        <v>44728</v>
      </c>
      <c r="J66" s="8" t="s">
        <v>191</v>
      </c>
      <c r="K66" s="8" t="s">
        <v>192</v>
      </c>
      <c r="L66" s="8" t="s">
        <v>230</v>
      </c>
      <c r="M66" s="8" t="s">
        <v>223</v>
      </c>
      <c r="N66" s="8" t="s">
        <v>195</v>
      </c>
      <c r="O66" s="8" t="s">
        <v>224</v>
      </c>
      <c r="P66" s="8" t="s">
        <v>843</v>
      </c>
      <c r="R66" s="8" t="s">
        <v>300</v>
      </c>
      <c r="S66" s="8" t="s">
        <v>844</v>
      </c>
      <c r="T66" s="8" t="s">
        <v>201</v>
      </c>
      <c r="U66" s="8" t="s">
        <v>191</v>
      </c>
      <c r="V66" s="59">
        <v>45383</v>
      </c>
      <c r="W66" s="8" t="s">
        <v>203</v>
      </c>
      <c r="X66" s="8" t="s">
        <v>206</v>
      </c>
      <c r="Y66" s="8">
        <v>26</v>
      </c>
      <c r="Z66" s="8">
        <v>26</v>
      </c>
      <c r="AA66" s="8">
        <v>0</v>
      </c>
      <c r="AB66" s="8">
        <v>0</v>
      </c>
      <c r="AC66" s="8">
        <v>0</v>
      </c>
      <c r="AD66" s="8">
        <v>0</v>
      </c>
      <c r="AE66" s="8">
        <v>0</v>
      </c>
      <c r="AF66" s="8">
        <v>26</v>
      </c>
      <c r="AG66" s="8">
        <v>0</v>
      </c>
      <c r="AH66" s="8">
        <v>26</v>
      </c>
      <c r="AI66" s="8">
        <v>0</v>
      </c>
      <c r="AJ66" s="8" t="s">
        <v>601</v>
      </c>
      <c r="AK66" s="8" t="s">
        <v>205</v>
      </c>
      <c r="AL66" s="8" t="s">
        <v>670</v>
      </c>
    </row>
    <row r="67" spans="1:38" x14ac:dyDescent="0.35">
      <c r="A67" s="8">
        <v>459164</v>
      </c>
      <c r="B67" s="8">
        <v>131934</v>
      </c>
      <c r="C67" s="8" t="s">
        <v>188</v>
      </c>
      <c r="D67" s="8">
        <v>77876</v>
      </c>
      <c r="E67" s="8" t="s">
        <v>842</v>
      </c>
      <c r="F67" s="8">
        <v>3051642</v>
      </c>
      <c r="G67" s="8">
        <v>30.76</v>
      </c>
      <c r="H67" s="8" t="s">
        <v>222</v>
      </c>
      <c r="I67" s="59">
        <v>44728</v>
      </c>
      <c r="J67" s="8" t="s">
        <v>191</v>
      </c>
      <c r="K67" s="8" t="s">
        <v>192</v>
      </c>
      <c r="L67" s="8" t="s">
        <v>230</v>
      </c>
      <c r="M67" s="8" t="s">
        <v>223</v>
      </c>
      <c r="N67" s="8" t="s">
        <v>195</v>
      </c>
      <c r="O67" s="8" t="s">
        <v>224</v>
      </c>
      <c r="P67" s="8" t="s">
        <v>843</v>
      </c>
      <c r="R67" s="8" t="s">
        <v>300</v>
      </c>
      <c r="S67" s="8" t="s">
        <v>844</v>
      </c>
      <c r="T67" s="8" t="s">
        <v>201</v>
      </c>
      <c r="U67" s="8" t="s">
        <v>191</v>
      </c>
      <c r="V67" s="59">
        <v>45383</v>
      </c>
      <c r="W67" s="8" t="s">
        <v>203</v>
      </c>
      <c r="X67" s="8" t="s">
        <v>211</v>
      </c>
      <c r="Y67" s="8">
        <v>3</v>
      </c>
      <c r="Z67" s="8">
        <v>3</v>
      </c>
      <c r="AA67" s="8">
        <v>0</v>
      </c>
      <c r="AB67" s="8">
        <v>0</v>
      </c>
      <c r="AC67" s="8">
        <v>0</v>
      </c>
      <c r="AD67" s="8">
        <v>0</v>
      </c>
      <c r="AE67" s="8">
        <v>0</v>
      </c>
      <c r="AF67" s="8">
        <v>3</v>
      </c>
      <c r="AG67" s="8">
        <v>0</v>
      </c>
      <c r="AH67" s="8">
        <v>3</v>
      </c>
      <c r="AI67" s="8">
        <v>0</v>
      </c>
      <c r="AJ67" s="8" t="s">
        <v>601</v>
      </c>
      <c r="AK67" s="8" t="s">
        <v>205</v>
      </c>
      <c r="AL67" s="8" t="s">
        <v>670</v>
      </c>
    </row>
    <row r="68" spans="1:38" x14ac:dyDescent="0.35">
      <c r="A68" s="8">
        <v>457300</v>
      </c>
      <c r="B68" s="8">
        <v>115821</v>
      </c>
      <c r="C68" s="8" t="s">
        <v>188</v>
      </c>
      <c r="D68" s="8">
        <v>87336</v>
      </c>
      <c r="E68" s="8" t="s">
        <v>458</v>
      </c>
      <c r="F68" s="8">
        <v>3021470</v>
      </c>
      <c r="G68" s="8">
        <v>2.4500000000000002</v>
      </c>
      <c r="H68" s="8" t="s">
        <v>190</v>
      </c>
      <c r="I68" s="59">
        <v>44635</v>
      </c>
      <c r="J68" s="8" t="s">
        <v>202</v>
      </c>
      <c r="K68" s="8" t="s">
        <v>192</v>
      </c>
      <c r="L68" s="8" t="s">
        <v>193</v>
      </c>
      <c r="M68" s="8" t="s">
        <v>223</v>
      </c>
      <c r="N68" s="8" t="s">
        <v>195</v>
      </c>
      <c r="O68" s="8" t="s">
        <v>224</v>
      </c>
      <c r="P68" s="8" t="s">
        <v>459</v>
      </c>
      <c r="R68" s="8" t="s">
        <v>460</v>
      </c>
      <c r="S68" s="8" t="s">
        <v>461</v>
      </c>
      <c r="T68" s="8" t="s">
        <v>201</v>
      </c>
      <c r="U68" s="8" t="s">
        <v>191</v>
      </c>
      <c r="V68" s="59">
        <v>45169</v>
      </c>
      <c r="W68" s="8" t="s">
        <v>203</v>
      </c>
      <c r="X68" s="8" t="s">
        <v>211</v>
      </c>
      <c r="Y68" s="8">
        <v>6</v>
      </c>
      <c r="Z68" s="8">
        <v>6</v>
      </c>
      <c r="AA68" s="8">
        <v>6</v>
      </c>
      <c r="AB68" s="8">
        <v>4</v>
      </c>
      <c r="AC68" s="8">
        <v>0</v>
      </c>
      <c r="AD68" s="8">
        <v>0</v>
      </c>
      <c r="AE68" s="8">
        <v>0</v>
      </c>
      <c r="AF68" s="8">
        <v>2</v>
      </c>
      <c r="AG68" s="8">
        <v>0</v>
      </c>
      <c r="AH68" s="8">
        <v>2</v>
      </c>
      <c r="AI68" s="8">
        <v>2</v>
      </c>
      <c r="AJ68" s="8" t="s">
        <v>460</v>
      </c>
      <c r="AK68" s="8" t="s">
        <v>205</v>
      </c>
      <c r="AL68" s="8" t="s">
        <v>670</v>
      </c>
    </row>
    <row r="69" spans="1:38" x14ac:dyDescent="0.35">
      <c r="A69" s="8">
        <v>457300</v>
      </c>
      <c r="B69" s="8">
        <v>115821</v>
      </c>
      <c r="C69" s="8" t="s">
        <v>188</v>
      </c>
      <c r="D69" s="8">
        <v>87336</v>
      </c>
      <c r="E69" s="8" t="s">
        <v>458</v>
      </c>
      <c r="F69" s="8">
        <v>3021470</v>
      </c>
      <c r="G69" s="8">
        <v>2.4500000000000002</v>
      </c>
      <c r="H69" s="8" t="s">
        <v>190</v>
      </c>
      <c r="I69" s="59">
        <v>44635</v>
      </c>
      <c r="J69" s="8" t="s">
        <v>202</v>
      </c>
      <c r="K69" s="8" t="s">
        <v>192</v>
      </c>
      <c r="L69" s="8" t="s">
        <v>193</v>
      </c>
      <c r="M69" s="8" t="s">
        <v>223</v>
      </c>
      <c r="N69" s="8" t="s">
        <v>195</v>
      </c>
      <c r="O69" s="8" t="s">
        <v>224</v>
      </c>
      <c r="P69" s="8" t="s">
        <v>459</v>
      </c>
      <c r="R69" s="8" t="s">
        <v>460</v>
      </c>
      <c r="S69" s="8" t="s">
        <v>461</v>
      </c>
      <c r="T69" s="8" t="s">
        <v>201</v>
      </c>
      <c r="U69" s="8" t="s">
        <v>191</v>
      </c>
      <c r="V69" s="59">
        <v>45169</v>
      </c>
      <c r="W69" s="8" t="s">
        <v>203</v>
      </c>
      <c r="X69" s="8" t="s">
        <v>206</v>
      </c>
      <c r="Y69" s="8">
        <v>29</v>
      </c>
      <c r="Z69" s="8">
        <v>29</v>
      </c>
      <c r="AA69" s="8">
        <v>29</v>
      </c>
      <c r="AB69" s="8">
        <v>7</v>
      </c>
      <c r="AC69" s="8">
        <v>0</v>
      </c>
      <c r="AD69" s="8">
        <v>0</v>
      </c>
      <c r="AE69" s="8">
        <v>0</v>
      </c>
      <c r="AF69" s="8">
        <v>22</v>
      </c>
      <c r="AG69" s="8">
        <v>0</v>
      </c>
      <c r="AH69" s="8">
        <v>22</v>
      </c>
      <c r="AI69" s="8">
        <v>22</v>
      </c>
      <c r="AJ69" s="8" t="s">
        <v>460</v>
      </c>
      <c r="AK69" s="8" t="s">
        <v>205</v>
      </c>
      <c r="AL69" s="8" t="s">
        <v>670</v>
      </c>
    </row>
    <row r="70" spans="1:38" x14ac:dyDescent="0.35">
      <c r="A70" s="8">
        <v>457300</v>
      </c>
      <c r="B70" s="8">
        <v>115821</v>
      </c>
      <c r="C70" s="8" t="s">
        <v>188</v>
      </c>
      <c r="D70" s="8">
        <v>87336</v>
      </c>
      <c r="E70" s="8" t="s">
        <v>458</v>
      </c>
      <c r="F70" s="8">
        <v>3021470</v>
      </c>
      <c r="G70" s="8">
        <v>2.4500000000000002</v>
      </c>
      <c r="H70" s="8" t="s">
        <v>190</v>
      </c>
      <c r="I70" s="59">
        <v>44635</v>
      </c>
      <c r="J70" s="8" t="s">
        <v>202</v>
      </c>
      <c r="K70" s="8" t="s">
        <v>192</v>
      </c>
      <c r="L70" s="8" t="s">
        <v>193</v>
      </c>
      <c r="M70" s="8" t="s">
        <v>223</v>
      </c>
      <c r="N70" s="8" t="s">
        <v>195</v>
      </c>
      <c r="O70" s="8" t="s">
        <v>224</v>
      </c>
      <c r="P70" s="8" t="s">
        <v>459</v>
      </c>
      <c r="R70" s="8" t="s">
        <v>460</v>
      </c>
      <c r="S70" s="8" t="s">
        <v>461</v>
      </c>
      <c r="T70" s="8" t="s">
        <v>201</v>
      </c>
      <c r="U70" s="8" t="s">
        <v>191</v>
      </c>
      <c r="V70" s="59">
        <v>45169</v>
      </c>
      <c r="W70" s="8" t="s">
        <v>203</v>
      </c>
      <c r="X70" s="8" t="s">
        <v>204</v>
      </c>
      <c r="Y70" s="8">
        <v>4</v>
      </c>
      <c r="Z70" s="8">
        <v>4</v>
      </c>
      <c r="AA70" s="8">
        <v>4</v>
      </c>
      <c r="AB70" s="8">
        <v>4</v>
      </c>
      <c r="AC70" s="8">
        <v>0</v>
      </c>
      <c r="AD70" s="8">
        <v>0</v>
      </c>
      <c r="AE70" s="8">
        <v>0</v>
      </c>
      <c r="AF70" s="8">
        <v>0</v>
      </c>
      <c r="AG70" s="8">
        <v>0</v>
      </c>
      <c r="AH70" s="8">
        <v>0</v>
      </c>
      <c r="AI70" s="8">
        <v>0</v>
      </c>
      <c r="AJ70" s="8" t="s">
        <v>460</v>
      </c>
      <c r="AK70" s="8" t="s">
        <v>205</v>
      </c>
      <c r="AL70" s="8" t="s">
        <v>670</v>
      </c>
    </row>
    <row r="71" spans="1:38" x14ac:dyDescent="0.35">
      <c r="A71" s="8">
        <v>457300</v>
      </c>
      <c r="B71" s="8">
        <v>115821</v>
      </c>
      <c r="C71" s="8" t="s">
        <v>188</v>
      </c>
      <c r="D71" s="8">
        <v>87336</v>
      </c>
      <c r="E71" s="8" t="s">
        <v>458</v>
      </c>
      <c r="F71" s="8">
        <v>3021470</v>
      </c>
      <c r="G71" s="8">
        <v>2.4500000000000002</v>
      </c>
      <c r="H71" s="8" t="s">
        <v>190</v>
      </c>
      <c r="I71" s="59">
        <v>44635</v>
      </c>
      <c r="J71" s="8" t="s">
        <v>202</v>
      </c>
      <c r="K71" s="8" t="s">
        <v>192</v>
      </c>
      <c r="L71" s="8" t="s">
        <v>230</v>
      </c>
      <c r="M71" s="8" t="s">
        <v>223</v>
      </c>
      <c r="N71" s="8" t="s">
        <v>195</v>
      </c>
      <c r="O71" s="8" t="s">
        <v>224</v>
      </c>
      <c r="P71" s="8" t="s">
        <v>459</v>
      </c>
      <c r="R71" s="8" t="s">
        <v>460</v>
      </c>
      <c r="S71" s="8" t="s">
        <v>461</v>
      </c>
      <c r="T71" s="8" t="s">
        <v>201</v>
      </c>
      <c r="U71" s="8" t="s">
        <v>191</v>
      </c>
      <c r="V71" s="59">
        <v>45169</v>
      </c>
      <c r="W71" s="8" t="s">
        <v>203</v>
      </c>
      <c r="X71" s="8" t="s">
        <v>206</v>
      </c>
      <c r="Y71" s="8">
        <v>12</v>
      </c>
      <c r="Z71" s="8">
        <v>12</v>
      </c>
      <c r="AA71" s="8">
        <v>12</v>
      </c>
      <c r="AB71" s="8">
        <v>3</v>
      </c>
      <c r="AC71" s="8">
        <v>0</v>
      </c>
      <c r="AD71" s="8">
        <v>0</v>
      </c>
      <c r="AE71" s="8">
        <v>0</v>
      </c>
      <c r="AF71" s="8">
        <v>9</v>
      </c>
      <c r="AG71" s="8">
        <v>0</v>
      </c>
      <c r="AH71" s="8">
        <v>9</v>
      </c>
      <c r="AI71" s="8">
        <v>9</v>
      </c>
      <c r="AJ71" s="8" t="s">
        <v>460</v>
      </c>
      <c r="AK71" s="8" t="s">
        <v>205</v>
      </c>
      <c r="AL71" s="8" t="s">
        <v>670</v>
      </c>
    </row>
    <row r="72" spans="1:38" x14ac:dyDescent="0.35">
      <c r="A72" s="8">
        <v>457300</v>
      </c>
      <c r="B72" s="8">
        <v>115821</v>
      </c>
      <c r="C72" s="8" t="s">
        <v>188</v>
      </c>
      <c r="D72" s="8">
        <v>87336</v>
      </c>
      <c r="E72" s="8" t="s">
        <v>458</v>
      </c>
      <c r="F72" s="8">
        <v>3021470</v>
      </c>
      <c r="G72" s="8">
        <v>2.4500000000000002</v>
      </c>
      <c r="H72" s="8" t="s">
        <v>190</v>
      </c>
      <c r="I72" s="59">
        <v>44635</v>
      </c>
      <c r="J72" s="8" t="s">
        <v>202</v>
      </c>
      <c r="K72" s="8" t="s">
        <v>192</v>
      </c>
      <c r="L72" s="8" t="s">
        <v>230</v>
      </c>
      <c r="M72" s="8" t="s">
        <v>223</v>
      </c>
      <c r="N72" s="8" t="s">
        <v>195</v>
      </c>
      <c r="O72" s="8" t="s">
        <v>224</v>
      </c>
      <c r="P72" s="8" t="s">
        <v>459</v>
      </c>
      <c r="R72" s="8" t="s">
        <v>460</v>
      </c>
      <c r="S72" s="8" t="s">
        <v>461</v>
      </c>
      <c r="T72" s="8" t="s">
        <v>201</v>
      </c>
      <c r="U72" s="8" t="s">
        <v>191</v>
      </c>
      <c r="V72" s="59">
        <v>45169</v>
      </c>
      <c r="W72" s="8" t="s">
        <v>203</v>
      </c>
      <c r="X72" s="8" t="s">
        <v>204</v>
      </c>
      <c r="Y72" s="8">
        <v>9</v>
      </c>
      <c r="Z72" s="8">
        <v>9</v>
      </c>
      <c r="AA72" s="8">
        <v>9</v>
      </c>
      <c r="AB72" s="8">
        <v>9</v>
      </c>
      <c r="AC72" s="8">
        <v>0</v>
      </c>
      <c r="AD72" s="8">
        <v>0</v>
      </c>
      <c r="AE72" s="8">
        <v>0</v>
      </c>
      <c r="AF72" s="8">
        <v>0</v>
      </c>
      <c r="AG72" s="8">
        <v>0</v>
      </c>
      <c r="AH72" s="8">
        <v>0</v>
      </c>
      <c r="AI72" s="8">
        <v>0</v>
      </c>
      <c r="AJ72" s="8" t="s">
        <v>460</v>
      </c>
      <c r="AK72" s="8" t="s">
        <v>205</v>
      </c>
      <c r="AL72" s="8" t="s">
        <v>670</v>
      </c>
    </row>
    <row r="73" spans="1:38" x14ac:dyDescent="0.35">
      <c r="A73" s="8">
        <v>457300</v>
      </c>
      <c r="B73" s="8">
        <v>115821</v>
      </c>
      <c r="C73" s="8" t="s">
        <v>188</v>
      </c>
      <c r="D73" s="8">
        <v>87336</v>
      </c>
      <c r="E73" s="8" t="s">
        <v>458</v>
      </c>
      <c r="F73" s="8">
        <v>3021470</v>
      </c>
      <c r="G73" s="8">
        <v>2.4500000000000002</v>
      </c>
      <c r="H73" s="8" t="s">
        <v>190</v>
      </c>
      <c r="I73" s="59">
        <v>44635</v>
      </c>
      <c r="J73" s="8" t="s">
        <v>202</v>
      </c>
      <c r="K73" s="8" t="s">
        <v>192</v>
      </c>
      <c r="L73" s="8" t="s">
        <v>230</v>
      </c>
      <c r="M73" s="8" t="s">
        <v>223</v>
      </c>
      <c r="N73" s="8" t="s">
        <v>195</v>
      </c>
      <c r="O73" s="8" t="s">
        <v>224</v>
      </c>
      <c r="P73" s="8" t="s">
        <v>459</v>
      </c>
      <c r="R73" s="8" t="s">
        <v>460</v>
      </c>
      <c r="S73" s="8" t="s">
        <v>461</v>
      </c>
      <c r="T73" s="8" t="s">
        <v>201</v>
      </c>
      <c r="U73" s="8" t="s">
        <v>191</v>
      </c>
      <c r="V73" s="59">
        <v>45169</v>
      </c>
      <c r="W73" s="8" t="s">
        <v>207</v>
      </c>
      <c r="X73" s="8" t="s">
        <v>231</v>
      </c>
      <c r="Y73" s="8">
        <v>4</v>
      </c>
      <c r="Z73" s="8">
        <v>4</v>
      </c>
      <c r="AA73" s="8">
        <v>4</v>
      </c>
      <c r="AB73" s="8">
        <v>4</v>
      </c>
      <c r="AC73" s="8">
        <v>0</v>
      </c>
      <c r="AD73" s="8">
        <v>0</v>
      </c>
      <c r="AE73" s="8">
        <v>0</v>
      </c>
      <c r="AF73" s="8">
        <v>0</v>
      </c>
      <c r="AG73" s="8">
        <v>0</v>
      </c>
      <c r="AH73" s="8">
        <v>0</v>
      </c>
      <c r="AI73" s="8">
        <v>0</v>
      </c>
      <c r="AJ73" s="8" t="s">
        <v>460</v>
      </c>
      <c r="AK73" s="8" t="s">
        <v>205</v>
      </c>
      <c r="AL73" s="8" t="s">
        <v>670</v>
      </c>
    </row>
    <row r="74" spans="1:38" x14ac:dyDescent="0.35">
      <c r="A74" s="8">
        <v>457462</v>
      </c>
      <c r="B74" s="8">
        <v>115763</v>
      </c>
      <c r="C74" s="8" t="s">
        <v>188</v>
      </c>
      <c r="D74" s="8">
        <v>92356</v>
      </c>
      <c r="E74" s="8" t="s">
        <v>1084</v>
      </c>
      <c r="F74" s="8">
        <v>3179548</v>
      </c>
      <c r="G74" s="8">
        <v>1.1100000000000001</v>
      </c>
      <c r="H74" s="8" t="s">
        <v>190</v>
      </c>
      <c r="I74" s="59">
        <v>45322</v>
      </c>
      <c r="J74" s="8" t="s">
        <v>202</v>
      </c>
      <c r="K74" s="8" t="s">
        <v>192</v>
      </c>
      <c r="L74" s="8" t="s">
        <v>193</v>
      </c>
      <c r="M74" s="8" t="s">
        <v>223</v>
      </c>
      <c r="N74" s="8" t="s">
        <v>195</v>
      </c>
      <c r="O74" s="8" t="s">
        <v>224</v>
      </c>
      <c r="P74" s="8" t="s">
        <v>1085</v>
      </c>
      <c r="R74" s="8" t="s">
        <v>460</v>
      </c>
      <c r="S74" s="8" t="s">
        <v>1086</v>
      </c>
      <c r="T74" s="8" t="s">
        <v>201</v>
      </c>
      <c r="U74" s="8" t="s">
        <v>191</v>
      </c>
      <c r="W74" s="8" t="s">
        <v>203</v>
      </c>
      <c r="X74" s="8" t="s">
        <v>204</v>
      </c>
      <c r="Y74" s="8">
        <v>4</v>
      </c>
      <c r="Z74" s="8">
        <v>4</v>
      </c>
      <c r="AA74" s="8">
        <v>0</v>
      </c>
      <c r="AB74" s="8">
        <v>0</v>
      </c>
      <c r="AC74" s="8">
        <v>0</v>
      </c>
      <c r="AD74" s="8">
        <v>0</v>
      </c>
      <c r="AE74" s="8">
        <v>0</v>
      </c>
      <c r="AF74" s="8">
        <v>4</v>
      </c>
      <c r="AG74" s="8">
        <v>0</v>
      </c>
      <c r="AH74" s="8">
        <v>4</v>
      </c>
      <c r="AI74" s="8">
        <v>0</v>
      </c>
      <c r="AJ74" s="8" t="s">
        <v>460</v>
      </c>
      <c r="AK74" s="8" t="s">
        <v>205</v>
      </c>
      <c r="AL74" s="8" t="s">
        <v>670</v>
      </c>
    </row>
    <row r="75" spans="1:38" x14ac:dyDescent="0.35">
      <c r="A75" s="8">
        <v>457462</v>
      </c>
      <c r="B75" s="8">
        <v>115763</v>
      </c>
      <c r="C75" s="8" t="s">
        <v>188</v>
      </c>
      <c r="D75" s="8">
        <v>92356</v>
      </c>
      <c r="E75" s="8" t="s">
        <v>1084</v>
      </c>
      <c r="F75" s="8">
        <v>3179548</v>
      </c>
      <c r="G75" s="8">
        <v>1.1100000000000001</v>
      </c>
      <c r="H75" s="8" t="s">
        <v>190</v>
      </c>
      <c r="I75" s="59">
        <v>45322</v>
      </c>
      <c r="J75" s="8" t="s">
        <v>202</v>
      </c>
      <c r="K75" s="8" t="s">
        <v>192</v>
      </c>
      <c r="L75" s="8" t="s">
        <v>193</v>
      </c>
      <c r="M75" s="8" t="s">
        <v>223</v>
      </c>
      <c r="N75" s="8" t="s">
        <v>195</v>
      </c>
      <c r="O75" s="8" t="s">
        <v>224</v>
      </c>
      <c r="P75" s="8" t="s">
        <v>1085</v>
      </c>
      <c r="R75" s="8" t="s">
        <v>460</v>
      </c>
      <c r="S75" s="8" t="s">
        <v>1086</v>
      </c>
      <c r="T75" s="8" t="s">
        <v>201</v>
      </c>
      <c r="U75" s="8" t="s">
        <v>191</v>
      </c>
      <c r="W75" s="8" t="s">
        <v>203</v>
      </c>
      <c r="X75" s="8" t="s">
        <v>206</v>
      </c>
      <c r="Y75" s="8">
        <v>9</v>
      </c>
      <c r="Z75" s="8">
        <v>9</v>
      </c>
      <c r="AA75" s="8">
        <v>0</v>
      </c>
      <c r="AB75" s="8">
        <v>0</v>
      </c>
      <c r="AC75" s="8">
        <v>0</v>
      </c>
      <c r="AD75" s="8">
        <v>0</v>
      </c>
      <c r="AE75" s="8">
        <v>0</v>
      </c>
      <c r="AF75" s="8">
        <v>9</v>
      </c>
      <c r="AG75" s="8">
        <v>0</v>
      </c>
      <c r="AH75" s="8">
        <v>9</v>
      </c>
      <c r="AI75" s="8">
        <v>0</v>
      </c>
      <c r="AJ75" s="8" t="s">
        <v>460</v>
      </c>
      <c r="AK75" s="8" t="s">
        <v>205</v>
      </c>
      <c r="AL75" s="8" t="s">
        <v>670</v>
      </c>
    </row>
    <row r="76" spans="1:38" x14ac:dyDescent="0.35">
      <c r="A76" s="8">
        <v>457462</v>
      </c>
      <c r="B76" s="8">
        <v>115763</v>
      </c>
      <c r="C76" s="8" t="s">
        <v>188</v>
      </c>
      <c r="D76" s="8">
        <v>92356</v>
      </c>
      <c r="E76" s="8" t="s">
        <v>1084</v>
      </c>
      <c r="F76" s="8">
        <v>3179548</v>
      </c>
      <c r="G76" s="8">
        <v>1.1100000000000001</v>
      </c>
      <c r="H76" s="8" t="s">
        <v>190</v>
      </c>
      <c r="I76" s="59">
        <v>45322</v>
      </c>
      <c r="J76" s="8" t="s">
        <v>202</v>
      </c>
      <c r="K76" s="8" t="s">
        <v>192</v>
      </c>
      <c r="L76" s="8" t="s">
        <v>193</v>
      </c>
      <c r="M76" s="8" t="s">
        <v>223</v>
      </c>
      <c r="N76" s="8" t="s">
        <v>195</v>
      </c>
      <c r="O76" s="8" t="s">
        <v>224</v>
      </c>
      <c r="P76" s="8" t="s">
        <v>1085</v>
      </c>
      <c r="R76" s="8" t="s">
        <v>460</v>
      </c>
      <c r="S76" s="8" t="s">
        <v>1086</v>
      </c>
      <c r="T76" s="8" t="s">
        <v>201</v>
      </c>
      <c r="U76" s="8" t="s">
        <v>191</v>
      </c>
      <c r="W76" s="8" t="s">
        <v>203</v>
      </c>
      <c r="X76" s="8" t="s">
        <v>211</v>
      </c>
      <c r="Y76" s="8">
        <v>3</v>
      </c>
      <c r="Z76" s="8">
        <v>3</v>
      </c>
      <c r="AA76" s="8">
        <v>0</v>
      </c>
      <c r="AB76" s="8">
        <v>0</v>
      </c>
      <c r="AC76" s="8">
        <v>0</v>
      </c>
      <c r="AD76" s="8">
        <v>0</v>
      </c>
      <c r="AE76" s="8">
        <v>0</v>
      </c>
      <c r="AF76" s="8">
        <v>3</v>
      </c>
      <c r="AG76" s="8">
        <v>0</v>
      </c>
      <c r="AH76" s="8">
        <v>3</v>
      </c>
      <c r="AI76" s="8">
        <v>0</v>
      </c>
      <c r="AJ76" s="8" t="s">
        <v>460</v>
      </c>
      <c r="AK76" s="8" t="s">
        <v>205</v>
      </c>
      <c r="AL76" s="8" t="s">
        <v>670</v>
      </c>
    </row>
    <row r="77" spans="1:38" x14ac:dyDescent="0.35">
      <c r="A77" s="8">
        <v>457462</v>
      </c>
      <c r="B77" s="8">
        <v>115763</v>
      </c>
      <c r="C77" s="8" t="s">
        <v>188</v>
      </c>
      <c r="D77" s="8">
        <v>92356</v>
      </c>
      <c r="E77" s="8" t="s">
        <v>1084</v>
      </c>
      <c r="F77" s="8">
        <v>3179548</v>
      </c>
      <c r="G77" s="8">
        <v>1.1100000000000001</v>
      </c>
      <c r="H77" s="8" t="s">
        <v>190</v>
      </c>
      <c r="I77" s="59">
        <v>45322</v>
      </c>
      <c r="J77" s="8" t="s">
        <v>202</v>
      </c>
      <c r="K77" s="8" t="s">
        <v>192</v>
      </c>
      <c r="L77" s="8" t="s">
        <v>193</v>
      </c>
      <c r="M77" s="8" t="s">
        <v>223</v>
      </c>
      <c r="N77" s="8" t="s">
        <v>195</v>
      </c>
      <c r="O77" s="8" t="s">
        <v>224</v>
      </c>
      <c r="P77" s="8" t="s">
        <v>1085</v>
      </c>
      <c r="R77" s="8" t="s">
        <v>460</v>
      </c>
      <c r="S77" s="8" t="s">
        <v>1086</v>
      </c>
      <c r="T77" s="8" t="s">
        <v>201</v>
      </c>
      <c r="U77" s="8" t="s">
        <v>191</v>
      </c>
      <c r="W77" s="8" t="s">
        <v>203</v>
      </c>
      <c r="X77" s="8" t="s">
        <v>229</v>
      </c>
      <c r="Y77" s="8">
        <v>3</v>
      </c>
      <c r="Z77" s="8">
        <v>3</v>
      </c>
      <c r="AA77" s="8">
        <v>0</v>
      </c>
      <c r="AB77" s="8">
        <v>0</v>
      </c>
      <c r="AC77" s="8">
        <v>0</v>
      </c>
      <c r="AD77" s="8">
        <v>0</v>
      </c>
      <c r="AE77" s="8">
        <v>0</v>
      </c>
      <c r="AF77" s="8">
        <v>3</v>
      </c>
      <c r="AG77" s="8">
        <v>0</v>
      </c>
      <c r="AH77" s="8">
        <v>3</v>
      </c>
      <c r="AI77" s="8">
        <v>0</v>
      </c>
      <c r="AJ77" s="8" t="s">
        <v>460</v>
      </c>
      <c r="AK77" s="8" t="s">
        <v>205</v>
      </c>
      <c r="AL77" s="8" t="s">
        <v>670</v>
      </c>
    </row>
    <row r="78" spans="1:38" x14ac:dyDescent="0.35">
      <c r="A78" s="8">
        <v>456308</v>
      </c>
      <c r="B78" s="8">
        <v>114734</v>
      </c>
      <c r="C78" s="8" t="s">
        <v>188</v>
      </c>
      <c r="D78" s="8">
        <v>93624</v>
      </c>
      <c r="E78" s="8" t="s">
        <v>1282</v>
      </c>
      <c r="F78" s="8">
        <v>3246239</v>
      </c>
      <c r="G78" s="8">
        <v>2.83</v>
      </c>
      <c r="H78" s="8" t="s">
        <v>190</v>
      </c>
      <c r="I78" s="59">
        <v>45629</v>
      </c>
      <c r="J78" s="8" t="s">
        <v>202</v>
      </c>
      <c r="K78" s="8" t="s">
        <v>192</v>
      </c>
      <c r="L78" s="8" t="s">
        <v>193</v>
      </c>
      <c r="M78" s="8" t="s">
        <v>214</v>
      </c>
      <c r="N78" s="8" t="s">
        <v>195</v>
      </c>
      <c r="O78" s="8" t="s">
        <v>196</v>
      </c>
      <c r="P78" s="8" t="s">
        <v>1283</v>
      </c>
      <c r="R78" s="8" t="s">
        <v>325</v>
      </c>
      <c r="S78" s="8" t="s">
        <v>1284</v>
      </c>
      <c r="T78" s="8" t="s">
        <v>201</v>
      </c>
      <c r="U78" s="8" t="s">
        <v>202</v>
      </c>
      <c r="W78" s="8" t="s">
        <v>207</v>
      </c>
      <c r="X78" s="8" t="s">
        <v>231</v>
      </c>
      <c r="Y78" s="8">
        <v>11</v>
      </c>
      <c r="Z78" s="8">
        <v>11</v>
      </c>
      <c r="AA78" s="8">
        <v>0</v>
      </c>
      <c r="AB78" s="8">
        <v>0</v>
      </c>
      <c r="AC78" s="8">
        <v>0</v>
      </c>
      <c r="AD78" s="8">
        <v>0</v>
      </c>
      <c r="AE78" s="8">
        <v>0</v>
      </c>
      <c r="AF78" s="8">
        <v>11</v>
      </c>
      <c r="AG78" s="8">
        <v>0</v>
      </c>
      <c r="AH78" s="8">
        <v>11</v>
      </c>
      <c r="AI78" s="8">
        <v>0</v>
      </c>
      <c r="AJ78" s="8" t="s">
        <v>325</v>
      </c>
      <c r="AK78" s="8" t="s">
        <v>205</v>
      </c>
      <c r="AL78" s="8" t="s">
        <v>670</v>
      </c>
    </row>
    <row r="79" spans="1:38" x14ac:dyDescent="0.35">
      <c r="A79" s="8">
        <v>456308</v>
      </c>
      <c r="B79" s="8">
        <v>114734</v>
      </c>
      <c r="C79" s="8" t="s">
        <v>188</v>
      </c>
      <c r="D79" s="8">
        <v>93624</v>
      </c>
      <c r="E79" s="8" t="s">
        <v>1282</v>
      </c>
      <c r="F79" s="8">
        <v>3246239</v>
      </c>
      <c r="G79" s="8">
        <v>2.83</v>
      </c>
      <c r="H79" s="8" t="s">
        <v>190</v>
      </c>
      <c r="I79" s="59">
        <v>45629</v>
      </c>
      <c r="J79" s="8" t="s">
        <v>202</v>
      </c>
      <c r="K79" s="8" t="s">
        <v>192</v>
      </c>
      <c r="L79" s="8" t="s">
        <v>193</v>
      </c>
      <c r="M79" s="8" t="s">
        <v>214</v>
      </c>
      <c r="N79" s="8" t="s">
        <v>195</v>
      </c>
      <c r="O79" s="8" t="s">
        <v>196</v>
      </c>
      <c r="P79" s="8" t="s">
        <v>1283</v>
      </c>
      <c r="R79" s="8" t="s">
        <v>325</v>
      </c>
      <c r="S79" s="8" t="s">
        <v>1284</v>
      </c>
      <c r="T79" s="8" t="s">
        <v>201</v>
      </c>
      <c r="U79" s="8" t="s">
        <v>202</v>
      </c>
      <c r="W79" s="8" t="s">
        <v>203</v>
      </c>
      <c r="X79" s="8" t="s">
        <v>231</v>
      </c>
      <c r="Y79" s="8">
        <v>3</v>
      </c>
      <c r="Z79" s="8">
        <v>3</v>
      </c>
      <c r="AA79" s="8">
        <v>0</v>
      </c>
      <c r="AB79" s="8">
        <v>0</v>
      </c>
      <c r="AC79" s="8">
        <v>0</v>
      </c>
      <c r="AD79" s="8">
        <v>0</v>
      </c>
      <c r="AE79" s="8">
        <v>0</v>
      </c>
      <c r="AF79" s="8">
        <v>3</v>
      </c>
      <c r="AG79" s="8">
        <v>0</v>
      </c>
      <c r="AH79" s="8">
        <v>3</v>
      </c>
      <c r="AI79" s="8">
        <v>0</v>
      </c>
      <c r="AJ79" s="8" t="s">
        <v>325</v>
      </c>
      <c r="AK79" s="8" t="s">
        <v>205</v>
      </c>
      <c r="AL79" s="8" t="s">
        <v>670</v>
      </c>
    </row>
    <row r="80" spans="1:38" x14ac:dyDescent="0.35">
      <c r="A80" s="8">
        <v>456308</v>
      </c>
      <c r="B80" s="8">
        <v>114734</v>
      </c>
      <c r="C80" s="8" t="s">
        <v>188</v>
      </c>
      <c r="D80" s="8">
        <v>93624</v>
      </c>
      <c r="E80" s="8" t="s">
        <v>1282</v>
      </c>
      <c r="F80" s="8">
        <v>3246239</v>
      </c>
      <c r="G80" s="8">
        <v>2.83</v>
      </c>
      <c r="H80" s="8" t="s">
        <v>190</v>
      </c>
      <c r="I80" s="59">
        <v>45629</v>
      </c>
      <c r="J80" s="8" t="s">
        <v>202</v>
      </c>
      <c r="K80" s="8" t="s">
        <v>192</v>
      </c>
      <c r="L80" s="8" t="s">
        <v>193</v>
      </c>
      <c r="M80" s="8" t="s">
        <v>214</v>
      </c>
      <c r="N80" s="8" t="s">
        <v>195</v>
      </c>
      <c r="O80" s="8" t="s">
        <v>196</v>
      </c>
      <c r="P80" s="8" t="s">
        <v>1283</v>
      </c>
      <c r="R80" s="8" t="s">
        <v>325</v>
      </c>
      <c r="S80" s="8" t="s">
        <v>1284</v>
      </c>
      <c r="T80" s="8" t="s">
        <v>201</v>
      </c>
      <c r="U80" s="8" t="s">
        <v>202</v>
      </c>
      <c r="W80" s="8" t="s">
        <v>203</v>
      </c>
      <c r="X80" s="8" t="s">
        <v>204</v>
      </c>
      <c r="Y80" s="8">
        <v>7</v>
      </c>
      <c r="Z80" s="8">
        <v>7</v>
      </c>
      <c r="AA80" s="8">
        <v>0</v>
      </c>
      <c r="AB80" s="8">
        <v>0</v>
      </c>
      <c r="AC80" s="8">
        <v>0</v>
      </c>
      <c r="AD80" s="8">
        <v>0</v>
      </c>
      <c r="AE80" s="8">
        <v>0</v>
      </c>
      <c r="AF80" s="8">
        <v>7</v>
      </c>
      <c r="AG80" s="8">
        <v>0</v>
      </c>
      <c r="AH80" s="8">
        <v>7</v>
      </c>
      <c r="AI80" s="8">
        <v>0</v>
      </c>
      <c r="AJ80" s="8" t="s">
        <v>325</v>
      </c>
      <c r="AK80" s="8" t="s">
        <v>205</v>
      </c>
      <c r="AL80" s="8" t="s">
        <v>670</v>
      </c>
    </row>
    <row r="81" spans="1:38" x14ac:dyDescent="0.35">
      <c r="A81" s="8">
        <v>456308</v>
      </c>
      <c r="B81" s="8">
        <v>114734</v>
      </c>
      <c r="C81" s="8" t="s">
        <v>188</v>
      </c>
      <c r="D81" s="8">
        <v>93624</v>
      </c>
      <c r="E81" s="8" t="s">
        <v>1282</v>
      </c>
      <c r="F81" s="8">
        <v>3246239</v>
      </c>
      <c r="G81" s="8">
        <v>2.83</v>
      </c>
      <c r="H81" s="8" t="s">
        <v>190</v>
      </c>
      <c r="I81" s="59">
        <v>45629</v>
      </c>
      <c r="J81" s="8" t="s">
        <v>202</v>
      </c>
      <c r="K81" s="8" t="s">
        <v>192</v>
      </c>
      <c r="L81" s="8" t="s">
        <v>193</v>
      </c>
      <c r="M81" s="8" t="s">
        <v>214</v>
      </c>
      <c r="N81" s="8" t="s">
        <v>195</v>
      </c>
      <c r="O81" s="8" t="s">
        <v>196</v>
      </c>
      <c r="P81" s="8" t="s">
        <v>1283</v>
      </c>
      <c r="R81" s="8" t="s">
        <v>325</v>
      </c>
      <c r="S81" s="8" t="s">
        <v>1284</v>
      </c>
      <c r="T81" s="8" t="s">
        <v>201</v>
      </c>
      <c r="U81" s="8" t="s">
        <v>202</v>
      </c>
      <c r="W81" s="8" t="s">
        <v>207</v>
      </c>
      <c r="X81" s="8" t="s">
        <v>204</v>
      </c>
      <c r="Y81" s="8">
        <v>6</v>
      </c>
      <c r="Z81" s="8">
        <v>6</v>
      </c>
      <c r="AA81" s="8">
        <v>0</v>
      </c>
      <c r="AB81" s="8">
        <v>0</v>
      </c>
      <c r="AC81" s="8">
        <v>0</v>
      </c>
      <c r="AD81" s="8">
        <v>0</v>
      </c>
      <c r="AE81" s="8">
        <v>0</v>
      </c>
      <c r="AF81" s="8">
        <v>6</v>
      </c>
      <c r="AG81" s="8">
        <v>0</v>
      </c>
      <c r="AH81" s="8">
        <v>6</v>
      </c>
      <c r="AI81" s="8">
        <v>0</v>
      </c>
      <c r="AJ81" s="8" t="s">
        <v>325</v>
      </c>
      <c r="AK81" s="8" t="s">
        <v>205</v>
      </c>
      <c r="AL81" s="8" t="s">
        <v>670</v>
      </c>
    </row>
    <row r="82" spans="1:38" x14ac:dyDescent="0.35">
      <c r="A82" s="8">
        <v>456308</v>
      </c>
      <c r="B82" s="8">
        <v>114734</v>
      </c>
      <c r="C82" s="8" t="s">
        <v>188</v>
      </c>
      <c r="D82" s="8">
        <v>93624</v>
      </c>
      <c r="E82" s="8" t="s">
        <v>1282</v>
      </c>
      <c r="F82" s="8">
        <v>3246239</v>
      </c>
      <c r="G82" s="8">
        <v>2.83</v>
      </c>
      <c r="H82" s="8" t="s">
        <v>190</v>
      </c>
      <c r="I82" s="59">
        <v>45629</v>
      </c>
      <c r="J82" s="8" t="s">
        <v>202</v>
      </c>
      <c r="K82" s="8" t="s">
        <v>192</v>
      </c>
      <c r="L82" s="8" t="s">
        <v>193</v>
      </c>
      <c r="M82" s="8" t="s">
        <v>214</v>
      </c>
      <c r="N82" s="8" t="s">
        <v>195</v>
      </c>
      <c r="O82" s="8" t="s">
        <v>196</v>
      </c>
      <c r="P82" s="8" t="s">
        <v>1283</v>
      </c>
      <c r="R82" s="8" t="s">
        <v>325</v>
      </c>
      <c r="S82" s="8" t="s">
        <v>1284</v>
      </c>
      <c r="T82" s="8" t="s">
        <v>201</v>
      </c>
      <c r="U82" s="8" t="s">
        <v>202</v>
      </c>
      <c r="W82" s="8" t="s">
        <v>203</v>
      </c>
      <c r="X82" s="8" t="s">
        <v>206</v>
      </c>
      <c r="Y82" s="8">
        <v>34</v>
      </c>
      <c r="Z82" s="8">
        <v>34</v>
      </c>
      <c r="AA82" s="8">
        <v>0</v>
      </c>
      <c r="AB82" s="8">
        <v>0</v>
      </c>
      <c r="AC82" s="8">
        <v>1</v>
      </c>
      <c r="AD82" s="8">
        <v>1</v>
      </c>
      <c r="AE82" s="8">
        <v>0</v>
      </c>
      <c r="AF82" s="8">
        <v>34</v>
      </c>
      <c r="AG82" s="8">
        <v>1</v>
      </c>
      <c r="AH82" s="8">
        <v>33</v>
      </c>
      <c r="AI82" s="8">
        <v>0</v>
      </c>
      <c r="AJ82" s="8" t="s">
        <v>325</v>
      </c>
      <c r="AK82" s="8" t="s">
        <v>205</v>
      </c>
      <c r="AL82" s="8" t="s">
        <v>670</v>
      </c>
    </row>
    <row r="83" spans="1:38" x14ac:dyDescent="0.35">
      <c r="A83" s="8">
        <v>456308</v>
      </c>
      <c r="B83" s="8">
        <v>114734</v>
      </c>
      <c r="C83" s="8" t="s">
        <v>188</v>
      </c>
      <c r="D83" s="8">
        <v>93624</v>
      </c>
      <c r="E83" s="8" t="s">
        <v>1282</v>
      </c>
      <c r="F83" s="8">
        <v>3246239</v>
      </c>
      <c r="G83" s="8">
        <v>2.83</v>
      </c>
      <c r="H83" s="8" t="s">
        <v>190</v>
      </c>
      <c r="I83" s="59">
        <v>45629</v>
      </c>
      <c r="J83" s="8" t="s">
        <v>202</v>
      </c>
      <c r="K83" s="8" t="s">
        <v>192</v>
      </c>
      <c r="L83" s="8" t="s">
        <v>193</v>
      </c>
      <c r="M83" s="8" t="s">
        <v>214</v>
      </c>
      <c r="N83" s="8" t="s">
        <v>195</v>
      </c>
      <c r="O83" s="8" t="s">
        <v>196</v>
      </c>
      <c r="P83" s="8" t="s">
        <v>1283</v>
      </c>
      <c r="R83" s="8" t="s">
        <v>325</v>
      </c>
      <c r="S83" s="8" t="s">
        <v>1284</v>
      </c>
      <c r="T83" s="8" t="s">
        <v>201</v>
      </c>
      <c r="U83" s="8" t="s">
        <v>202</v>
      </c>
      <c r="W83" s="8" t="s">
        <v>203</v>
      </c>
      <c r="X83" s="8" t="s">
        <v>211</v>
      </c>
      <c r="Y83" s="8">
        <v>15</v>
      </c>
      <c r="Z83" s="8">
        <v>15</v>
      </c>
      <c r="AA83" s="8">
        <v>0</v>
      </c>
      <c r="AB83" s="8">
        <v>0</v>
      </c>
      <c r="AC83" s="8">
        <v>0</v>
      </c>
      <c r="AD83" s="8">
        <v>0</v>
      </c>
      <c r="AE83" s="8">
        <v>0</v>
      </c>
      <c r="AF83" s="8">
        <v>15</v>
      </c>
      <c r="AG83" s="8">
        <v>0</v>
      </c>
      <c r="AH83" s="8">
        <v>15</v>
      </c>
      <c r="AI83" s="8">
        <v>0</v>
      </c>
      <c r="AJ83" s="8" t="s">
        <v>325</v>
      </c>
      <c r="AK83" s="8" t="s">
        <v>205</v>
      </c>
      <c r="AL83" s="8" t="s">
        <v>670</v>
      </c>
    </row>
    <row r="84" spans="1:38" x14ac:dyDescent="0.35">
      <c r="A84" s="8">
        <v>456308</v>
      </c>
      <c r="B84" s="8">
        <v>114734</v>
      </c>
      <c r="C84" s="8" t="s">
        <v>188</v>
      </c>
      <c r="D84" s="8">
        <v>93624</v>
      </c>
      <c r="E84" s="8" t="s">
        <v>1282</v>
      </c>
      <c r="F84" s="8">
        <v>3246239</v>
      </c>
      <c r="G84" s="8">
        <v>2.83</v>
      </c>
      <c r="H84" s="8" t="s">
        <v>190</v>
      </c>
      <c r="I84" s="59">
        <v>45629</v>
      </c>
      <c r="J84" s="8" t="s">
        <v>202</v>
      </c>
      <c r="K84" s="8" t="s">
        <v>192</v>
      </c>
      <c r="L84" s="8" t="s">
        <v>193</v>
      </c>
      <c r="M84" s="8" t="s">
        <v>214</v>
      </c>
      <c r="N84" s="8" t="s">
        <v>195</v>
      </c>
      <c r="O84" s="8" t="s">
        <v>196</v>
      </c>
      <c r="P84" s="8" t="s">
        <v>1283</v>
      </c>
      <c r="R84" s="8" t="s">
        <v>325</v>
      </c>
      <c r="S84" s="8" t="s">
        <v>1284</v>
      </c>
      <c r="T84" s="8" t="s">
        <v>201</v>
      </c>
      <c r="U84" s="8" t="s">
        <v>202</v>
      </c>
      <c r="W84" s="8" t="s">
        <v>203</v>
      </c>
      <c r="X84" s="8" t="s">
        <v>229</v>
      </c>
      <c r="Y84" s="8">
        <v>4</v>
      </c>
      <c r="Z84" s="8">
        <v>4</v>
      </c>
      <c r="AA84" s="8">
        <v>0</v>
      </c>
      <c r="AB84" s="8">
        <v>0</v>
      </c>
      <c r="AC84" s="8">
        <v>0</v>
      </c>
      <c r="AD84" s="8">
        <v>0</v>
      </c>
      <c r="AE84" s="8">
        <v>0</v>
      </c>
      <c r="AF84" s="8">
        <v>4</v>
      </c>
      <c r="AG84" s="8">
        <v>0</v>
      </c>
      <c r="AH84" s="8">
        <v>4</v>
      </c>
      <c r="AI84" s="8">
        <v>0</v>
      </c>
      <c r="AJ84" s="8" t="s">
        <v>325</v>
      </c>
      <c r="AK84" s="8" t="s">
        <v>205</v>
      </c>
      <c r="AL84" s="8" t="s">
        <v>670</v>
      </c>
    </row>
    <row r="85" spans="1:38" x14ac:dyDescent="0.35">
      <c r="A85" s="8">
        <v>466369</v>
      </c>
      <c r="B85" s="8">
        <v>111922</v>
      </c>
      <c r="C85" s="8" t="s">
        <v>188</v>
      </c>
      <c r="D85" s="8">
        <v>93592</v>
      </c>
      <c r="E85" s="8" t="s">
        <v>1276</v>
      </c>
      <c r="F85" s="8">
        <v>3244257</v>
      </c>
      <c r="G85" s="8">
        <v>0.26</v>
      </c>
      <c r="H85" s="8" t="s">
        <v>190</v>
      </c>
      <c r="I85" s="59">
        <v>45638</v>
      </c>
      <c r="J85" s="8" t="s">
        <v>202</v>
      </c>
      <c r="K85" s="8" t="s">
        <v>192</v>
      </c>
      <c r="L85" s="8" t="s">
        <v>193</v>
      </c>
      <c r="M85" s="8" t="s">
        <v>195</v>
      </c>
      <c r="N85" s="8" t="s">
        <v>195</v>
      </c>
      <c r="O85" s="8" t="s">
        <v>224</v>
      </c>
      <c r="P85" s="8" t="s">
        <v>1277</v>
      </c>
      <c r="Q85" s="8" t="s">
        <v>226</v>
      </c>
      <c r="R85" s="8" t="s">
        <v>593</v>
      </c>
      <c r="S85" s="8" t="s">
        <v>1278</v>
      </c>
      <c r="T85" s="8" t="s">
        <v>201</v>
      </c>
      <c r="U85" s="8" t="s">
        <v>191</v>
      </c>
      <c r="W85" s="8" t="s">
        <v>203</v>
      </c>
      <c r="X85" s="8" t="s">
        <v>206</v>
      </c>
      <c r="Y85" s="8">
        <v>2</v>
      </c>
      <c r="Z85" s="8">
        <v>2</v>
      </c>
      <c r="AA85" s="8">
        <v>0</v>
      </c>
      <c r="AB85" s="8">
        <v>0</v>
      </c>
      <c r="AC85" s="8">
        <v>0</v>
      </c>
      <c r="AD85" s="8">
        <v>0</v>
      </c>
      <c r="AE85" s="8">
        <v>0</v>
      </c>
      <c r="AF85" s="8">
        <v>2</v>
      </c>
      <c r="AG85" s="8">
        <v>0</v>
      </c>
      <c r="AH85" s="8">
        <v>2</v>
      </c>
      <c r="AI85" s="8">
        <v>0</v>
      </c>
      <c r="AJ85" s="8" t="s">
        <v>226</v>
      </c>
      <c r="AK85" s="8" t="s">
        <v>205</v>
      </c>
      <c r="AL85" s="8" t="s">
        <v>647</v>
      </c>
    </row>
    <row r="86" spans="1:38" x14ac:dyDescent="0.35">
      <c r="A86" s="8">
        <v>466369</v>
      </c>
      <c r="B86" s="8">
        <v>111922</v>
      </c>
      <c r="C86" s="8" t="s">
        <v>188</v>
      </c>
      <c r="D86" s="8">
        <v>93592</v>
      </c>
      <c r="E86" s="8" t="s">
        <v>1276</v>
      </c>
      <c r="F86" s="8">
        <v>3244257</v>
      </c>
      <c r="G86" s="8">
        <v>0.26</v>
      </c>
      <c r="H86" s="8" t="s">
        <v>190</v>
      </c>
      <c r="I86" s="59">
        <v>45638</v>
      </c>
      <c r="J86" s="8" t="s">
        <v>202</v>
      </c>
      <c r="K86" s="8" t="s">
        <v>192</v>
      </c>
      <c r="L86" s="8" t="s">
        <v>193</v>
      </c>
      <c r="M86" s="8" t="s">
        <v>195</v>
      </c>
      <c r="N86" s="8" t="s">
        <v>195</v>
      </c>
      <c r="O86" s="8" t="s">
        <v>224</v>
      </c>
      <c r="P86" s="8" t="s">
        <v>1277</v>
      </c>
      <c r="Q86" s="8" t="s">
        <v>226</v>
      </c>
      <c r="R86" s="8" t="s">
        <v>593</v>
      </c>
      <c r="S86" s="8" t="s">
        <v>1278</v>
      </c>
      <c r="T86" s="8" t="s">
        <v>201</v>
      </c>
      <c r="U86" s="8" t="s">
        <v>191</v>
      </c>
      <c r="W86" s="8" t="s">
        <v>203</v>
      </c>
      <c r="X86" s="8" t="s">
        <v>211</v>
      </c>
      <c r="Y86" s="8">
        <v>2</v>
      </c>
      <c r="Z86" s="8">
        <v>2</v>
      </c>
      <c r="AA86" s="8">
        <v>0</v>
      </c>
      <c r="AB86" s="8">
        <v>0</v>
      </c>
      <c r="AC86" s="8">
        <v>0</v>
      </c>
      <c r="AD86" s="8">
        <v>0</v>
      </c>
      <c r="AE86" s="8">
        <v>0</v>
      </c>
      <c r="AF86" s="8">
        <v>2</v>
      </c>
      <c r="AG86" s="8">
        <v>0</v>
      </c>
      <c r="AH86" s="8">
        <v>2</v>
      </c>
      <c r="AI86" s="8">
        <v>0</v>
      </c>
      <c r="AJ86" s="8" t="s">
        <v>226</v>
      </c>
      <c r="AK86" s="8" t="s">
        <v>205</v>
      </c>
      <c r="AL86" s="8" t="s">
        <v>647</v>
      </c>
    </row>
    <row r="87" spans="1:38" x14ac:dyDescent="0.35">
      <c r="A87" s="28" t="s">
        <v>1397</v>
      </c>
      <c r="I87" s="59"/>
      <c r="V87" s="59"/>
      <c r="AH87" s="28">
        <f>SUM(AH51:AH86)</f>
        <v>471</v>
      </c>
    </row>
    <row r="88" spans="1:38" x14ac:dyDescent="0.35">
      <c r="I88" s="59"/>
      <c r="V88" s="59"/>
    </row>
    <row r="89" spans="1:38" s="28" customFormat="1" x14ac:dyDescent="0.35">
      <c r="A89" s="28" t="s">
        <v>1398</v>
      </c>
      <c r="C89" s="58"/>
      <c r="E89" s="58"/>
    </row>
    <row r="90" spans="1:38" x14ac:dyDescent="0.35">
      <c r="A90" s="8">
        <v>447554</v>
      </c>
      <c r="B90" s="8">
        <v>131635</v>
      </c>
      <c r="C90" s="8" t="s">
        <v>188</v>
      </c>
      <c r="D90" s="8">
        <v>60168</v>
      </c>
      <c r="E90" s="8" t="s">
        <v>675</v>
      </c>
      <c r="F90" s="8">
        <v>240028</v>
      </c>
      <c r="G90" s="8">
        <v>92.69</v>
      </c>
      <c r="H90" s="8" t="s">
        <v>666</v>
      </c>
      <c r="I90" s="59">
        <v>41184</v>
      </c>
      <c r="J90" s="8" t="s">
        <v>202</v>
      </c>
      <c r="K90" s="8" t="s">
        <v>192</v>
      </c>
      <c r="L90" s="8" t="s">
        <v>193</v>
      </c>
      <c r="M90" s="8" t="s">
        <v>223</v>
      </c>
      <c r="N90" s="8" t="s">
        <v>195</v>
      </c>
      <c r="O90" s="8" t="s">
        <v>224</v>
      </c>
      <c r="P90" s="8" t="s">
        <v>676</v>
      </c>
      <c r="R90" s="8" t="s">
        <v>188</v>
      </c>
      <c r="S90" s="8" t="s">
        <v>677</v>
      </c>
      <c r="T90" s="8" t="s">
        <v>391</v>
      </c>
      <c r="U90" s="8" t="s">
        <v>191</v>
      </c>
      <c r="V90" s="59">
        <v>42005</v>
      </c>
      <c r="W90" s="8" t="s">
        <v>203</v>
      </c>
      <c r="X90" s="8" t="s">
        <v>554</v>
      </c>
      <c r="Y90" s="8">
        <v>1200</v>
      </c>
      <c r="Z90" s="8">
        <v>479</v>
      </c>
      <c r="AA90" s="8">
        <v>0</v>
      </c>
      <c r="AB90" s="8">
        <v>0</v>
      </c>
      <c r="AC90" s="8">
        <v>0</v>
      </c>
      <c r="AD90" s="8">
        <v>0</v>
      </c>
      <c r="AE90" s="8">
        <v>0</v>
      </c>
      <c r="AF90" s="8">
        <v>479</v>
      </c>
      <c r="AG90" s="8">
        <v>0</v>
      </c>
      <c r="AH90" s="8">
        <v>479</v>
      </c>
      <c r="AI90" s="8">
        <v>0</v>
      </c>
      <c r="AJ90" s="8" t="s">
        <v>188</v>
      </c>
      <c r="AK90" s="8" t="s">
        <v>245</v>
      </c>
      <c r="AL90" s="8" t="s">
        <v>670</v>
      </c>
    </row>
    <row r="91" spans="1:38" x14ac:dyDescent="0.35">
      <c r="A91" s="8">
        <v>447554</v>
      </c>
      <c r="B91" s="8">
        <v>131635</v>
      </c>
      <c r="C91" s="8" t="s">
        <v>188</v>
      </c>
      <c r="D91" s="8">
        <v>60168</v>
      </c>
      <c r="E91" s="8" t="s">
        <v>675</v>
      </c>
      <c r="F91" s="8">
        <v>240028</v>
      </c>
      <c r="G91" s="8">
        <v>92.69</v>
      </c>
      <c r="H91" s="8" t="s">
        <v>666</v>
      </c>
      <c r="I91" s="59">
        <v>41184</v>
      </c>
      <c r="J91" s="8" t="s">
        <v>202</v>
      </c>
      <c r="K91" s="8" t="s">
        <v>192</v>
      </c>
      <c r="L91" s="8" t="s">
        <v>230</v>
      </c>
      <c r="M91" s="8" t="s">
        <v>223</v>
      </c>
      <c r="N91" s="8" t="s">
        <v>195</v>
      </c>
      <c r="O91" s="8" t="s">
        <v>224</v>
      </c>
      <c r="P91" s="8" t="s">
        <v>676</v>
      </c>
      <c r="R91" s="8" t="s">
        <v>188</v>
      </c>
      <c r="S91" s="8" t="s">
        <v>677</v>
      </c>
      <c r="T91" s="8" t="s">
        <v>391</v>
      </c>
      <c r="U91" s="8" t="s">
        <v>191</v>
      </c>
      <c r="V91" s="59">
        <v>42005</v>
      </c>
      <c r="W91" s="8" t="s">
        <v>203</v>
      </c>
      <c r="X91" s="8" t="s">
        <v>554</v>
      </c>
      <c r="Y91" s="8">
        <v>800</v>
      </c>
      <c r="Z91" s="8">
        <v>389</v>
      </c>
      <c r="AA91" s="8">
        <v>0</v>
      </c>
      <c r="AB91" s="8">
        <v>0</v>
      </c>
      <c r="AC91" s="8">
        <v>0</v>
      </c>
      <c r="AD91" s="8">
        <v>0</v>
      </c>
      <c r="AE91" s="8">
        <v>0</v>
      </c>
      <c r="AF91" s="8">
        <v>389</v>
      </c>
      <c r="AG91" s="8">
        <v>0</v>
      </c>
      <c r="AH91" s="8">
        <v>389</v>
      </c>
      <c r="AI91" s="8">
        <v>0</v>
      </c>
      <c r="AJ91" s="8" t="s">
        <v>188</v>
      </c>
      <c r="AK91" s="8" t="s">
        <v>245</v>
      </c>
      <c r="AL91" s="8" t="s">
        <v>670</v>
      </c>
    </row>
    <row r="92" spans="1:38" x14ac:dyDescent="0.35">
      <c r="A92" s="8">
        <v>447485</v>
      </c>
      <c r="B92" s="8">
        <v>131585</v>
      </c>
      <c r="C92" s="8" t="s">
        <v>188</v>
      </c>
      <c r="D92" s="8">
        <v>60168</v>
      </c>
      <c r="E92" s="8" t="s">
        <v>693</v>
      </c>
      <c r="F92" s="8">
        <v>294127</v>
      </c>
      <c r="G92" s="8">
        <v>26.15</v>
      </c>
      <c r="H92" s="8" t="s">
        <v>222</v>
      </c>
      <c r="I92" s="59">
        <v>41732</v>
      </c>
      <c r="J92" s="8" t="s">
        <v>191</v>
      </c>
      <c r="K92" s="8" t="s">
        <v>192</v>
      </c>
      <c r="L92" s="8" t="s">
        <v>193</v>
      </c>
      <c r="M92" s="8" t="s">
        <v>223</v>
      </c>
      <c r="N92" s="8" t="s">
        <v>195</v>
      </c>
      <c r="O92" s="8" t="s">
        <v>224</v>
      </c>
      <c r="P92" s="8" t="s">
        <v>676</v>
      </c>
      <c r="R92" s="8" t="s">
        <v>188</v>
      </c>
      <c r="S92" s="8" t="s">
        <v>694</v>
      </c>
      <c r="T92" s="8" t="s">
        <v>201</v>
      </c>
      <c r="U92" s="8" t="s">
        <v>191</v>
      </c>
      <c r="V92" s="59">
        <v>42075</v>
      </c>
      <c r="W92" s="8" t="s">
        <v>207</v>
      </c>
      <c r="X92" s="8" t="s">
        <v>204</v>
      </c>
      <c r="Y92" s="8">
        <v>39</v>
      </c>
      <c r="Z92" s="8">
        <v>39</v>
      </c>
      <c r="AA92" s="8">
        <v>39</v>
      </c>
      <c r="AB92" s="8">
        <v>35</v>
      </c>
      <c r="AC92" s="8">
        <v>0</v>
      </c>
      <c r="AD92" s="8">
        <v>0</v>
      </c>
      <c r="AE92" s="8">
        <v>0</v>
      </c>
      <c r="AF92" s="8">
        <v>4</v>
      </c>
      <c r="AG92" s="8">
        <v>0</v>
      </c>
      <c r="AH92" s="8">
        <v>4</v>
      </c>
      <c r="AI92" s="8">
        <v>4</v>
      </c>
      <c r="AJ92" s="8" t="s">
        <v>188</v>
      </c>
      <c r="AK92" s="8" t="s">
        <v>245</v>
      </c>
      <c r="AL92" s="8" t="s">
        <v>670</v>
      </c>
    </row>
    <row r="93" spans="1:38" x14ac:dyDescent="0.35">
      <c r="A93" s="8">
        <v>447485</v>
      </c>
      <c r="B93" s="8">
        <v>131585</v>
      </c>
      <c r="C93" s="8" t="s">
        <v>188</v>
      </c>
      <c r="D93" s="8">
        <v>60168</v>
      </c>
      <c r="E93" s="8" t="s">
        <v>693</v>
      </c>
      <c r="F93" s="8">
        <v>294127</v>
      </c>
      <c r="G93" s="8">
        <v>26.15</v>
      </c>
      <c r="H93" s="8" t="s">
        <v>222</v>
      </c>
      <c r="I93" s="59">
        <v>41732</v>
      </c>
      <c r="J93" s="8" t="s">
        <v>191</v>
      </c>
      <c r="K93" s="8" t="s">
        <v>192</v>
      </c>
      <c r="L93" s="8" t="s">
        <v>193</v>
      </c>
      <c r="M93" s="8" t="s">
        <v>223</v>
      </c>
      <c r="N93" s="8" t="s">
        <v>195</v>
      </c>
      <c r="O93" s="8" t="s">
        <v>224</v>
      </c>
      <c r="P93" s="8" t="s">
        <v>676</v>
      </c>
      <c r="R93" s="8" t="s">
        <v>188</v>
      </c>
      <c r="S93" s="8" t="s">
        <v>694</v>
      </c>
      <c r="T93" s="8" t="s">
        <v>201</v>
      </c>
      <c r="U93" s="8" t="s">
        <v>191</v>
      </c>
      <c r="V93" s="59">
        <v>42075</v>
      </c>
      <c r="W93" s="8" t="s">
        <v>203</v>
      </c>
      <c r="X93" s="8" t="s">
        <v>204</v>
      </c>
      <c r="Y93" s="8">
        <v>26</v>
      </c>
      <c r="Z93" s="8">
        <v>26</v>
      </c>
      <c r="AA93" s="8">
        <v>26</v>
      </c>
      <c r="AB93" s="8">
        <v>26</v>
      </c>
      <c r="AC93" s="8">
        <v>0</v>
      </c>
      <c r="AD93" s="8">
        <v>0</v>
      </c>
      <c r="AE93" s="8">
        <v>0</v>
      </c>
      <c r="AF93" s="8">
        <v>0</v>
      </c>
      <c r="AG93" s="8">
        <v>0</v>
      </c>
      <c r="AH93" s="8">
        <v>0</v>
      </c>
      <c r="AI93" s="8">
        <v>0</v>
      </c>
      <c r="AJ93" s="8" t="s">
        <v>188</v>
      </c>
      <c r="AK93" s="8" t="s">
        <v>245</v>
      </c>
      <c r="AL93" s="8" t="s">
        <v>670</v>
      </c>
    </row>
    <row r="94" spans="1:38" x14ac:dyDescent="0.35">
      <c r="A94" s="8">
        <v>447485</v>
      </c>
      <c r="B94" s="8">
        <v>131585</v>
      </c>
      <c r="C94" s="8" t="s">
        <v>188</v>
      </c>
      <c r="D94" s="8">
        <v>60168</v>
      </c>
      <c r="E94" s="8" t="s">
        <v>693</v>
      </c>
      <c r="F94" s="8">
        <v>294127</v>
      </c>
      <c r="G94" s="8">
        <v>26.15</v>
      </c>
      <c r="H94" s="8" t="s">
        <v>222</v>
      </c>
      <c r="I94" s="59">
        <v>41732</v>
      </c>
      <c r="J94" s="8" t="s">
        <v>191</v>
      </c>
      <c r="K94" s="8" t="s">
        <v>192</v>
      </c>
      <c r="L94" s="8" t="s">
        <v>193</v>
      </c>
      <c r="M94" s="8" t="s">
        <v>223</v>
      </c>
      <c r="N94" s="8" t="s">
        <v>195</v>
      </c>
      <c r="O94" s="8" t="s">
        <v>224</v>
      </c>
      <c r="P94" s="8" t="s">
        <v>676</v>
      </c>
      <c r="R94" s="8" t="s">
        <v>188</v>
      </c>
      <c r="S94" s="8" t="s">
        <v>694</v>
      </c>
      <c r="T94" s="8" t="s">
        <v>201</v>
      </c>
      <c r="U94" s="8" t="s">
        <v>191</v>
      </c>
      <c r="V94" s="59">
        <v>42075</v>
      </c>
      <c r="W94" s="8" t="s">
        <v>203</v>
      </c>
      <c r="X94" s="8" t="s">
        <v>206</v>
      </c>
      <c r="Y94" s="8">
        <v>61</v>
      </c>
      <c r="Z94" s="8">
        <v>61</v>
      </c>
      <c r="AA94" s="8">
        <v>61</v>
      </c>
      <c r="AB94" s="8">
        <v>61</v>
      </c>
      <c r="AC94" s="8">
        <v>0</v>
      </c>
      <c r="AD94" s="8">
        <v>0</v>
      </c>
      <c r="AE94" s="8">
        <v>0</v>
      </c>
      <c r="AF94" s="8">
        <v>0</v>
      </c>
      <c r="AG94" s="8">
        <v>0</v>
      </c>
      <c r="AH94" s="8">
        <v>0</v>
      </c>
      <c r="AI94" s="8">
        <v>0</v>
      </c>
      <c r="AJ94" s="8" t="s">
        <v>188</v>
      </c>
      <c r="AK94" s="8" t="s">
        <v>245</v>
      </c>
      <c r="AL94" s="8" t="s">
        <v>670</v>
      </c>
    </row>
    <row r="95" spans="1:38" x14ac:dyDescent="0.35">
      <c r="A95" s="8">
        <v>447485</v>
      </c>
      <c r="B95" s="8">
        <v>131585</v>
      </c>
      <c r="C95" s="8" t="s">
        <v>188</v>
      </c>
      <c r="D95" s="8">
        <v>60168</v>
      </c>
      <c r="E95" s="8" t="s">
        <v>693</v>
      </c>
      <c r="F95" s="8">
        <v>294127</v>
      </c>
      <c r="G95" s="8">
        <v>26.15</v>
      </c>
      <c r="H95" s="8" t="s">
        <v>222</v>
      </c>
      <c r="I95" s="59">
        <v>41732</v>
      </c>
      <c r="J95" s="8" t="s">
        <v>191</v>
      </c>
      <c r="K95" s="8" t="s">
        <v>192</v>
      </c>
      <c r="L95" s="8" t="s">
        <v>193</v>
      </c>
      <c r="M95" s="8" t="s">
        <v>223</v>
      </c>
      <c r="N95" s="8" t="s">
        <v>195</v>
      </c>
      <c r="O95" s="8" t="s">
        <v>224</v>
      </c>
      <c r="P95" s="8" t="s">
        <v>676</v>
      </c>
      <c r="R95" s="8" t="s">
        <v>188</v>
      </c>
      <c r="S95" s="8" t="s">
        <v>694</v>
      </c>
      <c r="T95" s="8" t="s">
        <v>201</v>
      </c>
      <c r="U95" s="8" t="s">
        <v>191</v>
      </c>
      <c r="V95" s="59">
        <v>42075</v>
      </c>
      <c r="W95" s="8" t="s">
        <v>203</v>
      </c>
      <c r="X95" s="8" t="s">
        <v>211</v>
      </c>
      <c r="Y95" s="8">
        <v>112</v>
      </c>
      <c r="Z95" s="8">
        <v>112</v>
      </c>
      <c r="AA95" s="8">
        <v>112</v>
      </c>
      <c r="AB95" s="8">
        <v>112</v>
      </c>
      <c r="AC95" s="8">
        <v>0</v>
      </c>
      <c r="AD95" s="8">
        <v>0</v>
      </c>
      <c r="AE95" s="8">
        <v>0</v>
      </c>
      <c r="AF95" s="8">
        <v>0</v>
      </c>
      <c r="AG95" s="8">
        <v>0</v>
      </c>
      <c r="AH95" s="8">
        <v>0</v>
      </c>
      <c r="AI95" s="8">
        <v>0</v>
      </c>
      <c r="AJ95" s="8" t="s">
        <v>188</v>
      </c>
      <c r="AK95" s="8" t="s">
        <v>245</v>
      </c>
      <c r="AL95" s="8" t="s">
        <v>670</v>
      </c>
    </row>
    <row r="96" spans="1:38" x14ac:dyDescent="0.35">
      <c r="A96" s="8">
        <v>447485</v>
      </c>
      <c r="B96" s="8">
        <v>131585</v>
      </c>
      <c r="C96" s="8" t="s">
        <v>188</v>
      </c>
      <c r="D96" s="8">
        <v>60168</v>
      </c>
      <c r="E96" s="8" t="s">
        <v>693</v>
      </c>
      <c r="F96" s="8">
        <v>294127</v>
      </c>
      <c r="G96" s="8">
        <v>26.15</v>
      </c>
      <c r="H96" s="8" t="s">
        <v>222</v>
      </c>
      <c r="I96" s="59">
        <v>41732</v>
      </c>
      <c r="J96" s="8" t="s">
        <v>191</v>
      </c>
      <c r="K96" s="8" t="s">
        <v>192</v>
      </c>
      <c r="L96" s="8" t="s">
        <v>193</v>
      </c>
      <c r="M96" s="8" t="s">
        <v>223</v>
      </c>
      <c r="N96" s="8" t="s">
        <v>195</v>
      </c>
      <c r="O96" s="8" t="s">
        <v>224</v>
      </c>
      <c r="P96" s="8" t="s">
        <v>676</v>
      </c>
      <c r="R96" s="8" t="s">
        <v>188</v>
      </c>
      <c r="S96" s="8" t="s">
        <v>694</v>
      </c>
      <c r="T96" s="8" t="s">
        <v>201</v>
      </c>
      <c r="U96" s="8" t="s">
        <v>191</v>
      </c>
      <c r="V96" s="59">
        <v>42075</v>
      </c>
      <c r="W96" s="8" t="s">
        <v>203</v>
      </c>
      <c r="X96" s="8" t="s">
        <v>229</v>
      </c>
      <c r="Y96" s="8">
        <v>22</v>
      </c>
      <c r="Z96" s="8">
        <v>22</v>
      </c>
      <c r="AA96" s="8">
        <v>22</v>
      </c>
      <c r="AB96" s="8">
        <v>22</v>
      </c>
      <c r="AC96" s="8">
        <v>0</v>
      </c>
      <c r="AD96" s="8">
        <v>0</v>
      </c>
      <c r="AE96" s="8">
        <v>0</v>
      </c>
      <c r="AF96" s="8">
        <v>0</v>
      </c>
      <c r="AG96" s="8">
        <v>0</v>
      </c>
      <c r="AH96" s="8">
        <v>0</v>
      </c>
      <c r="AI96" s="8">
        <v>0</v>
      </c>
      <c r="AJ96" s="8" t="s">
        <v>188</v>
      </c>
      <c r="AK96" s="8" t="s">
        <v>245</v>
      </c>
      <c r="AL96" s="8" t="s">
        <v>670</v>
      </c>
    </row>
    <row r="97" spans="1:38" x14ac:dyDescent="0.35">
      <c r="A97" s="8">
        <v>447485</v>
      </c>
      <c r="B97" s="8">
        <v>131585</v>
      </c>
      <c r="C97" s="8" t="s">
        <v>188</v>
      </c>
      <c r="D97" s="8">
        <v>60168</v>
      </c>
      <c r="E97" s="8" t="s">
        <v>693</v>
      </c>
      <c r="F97" s="8">
        <v>294127</v>
      </c>
      <c r="G97" s="8">
        <v>26.15</v>
      </c>
      <c r="H97" s="8" t="s">
        <v>222</v>
      </c>
      <c r="I97" s="59">
        <v>41732</v>
      </c>
      <c r="J97" s="8" t="s">
        <v>191</v>
      </c>
      <c r="K97" s="8" t="s">
        <v>192</v>
      </c>
      <c r="L97" s="8" t="s">
        <v>230</v>
      </c>
      <c r="M97" s="8" t="s">
        <v>223</v>
      </c>
      <c r="N97" s="8" t="s">
        <v>195</v>
      </c>
      <c r="O97" s="8" t="s">
        <v>224</v>
      </c>
      <c r="P97" s="8" t="s">
        <v>676</v>
      </c>
      <c r="R97" s="8" t="s">
        <v>188</v>
      </c>
      <c r="S97" s="8" t="s">
        <v>694</v>
      </c>
      <c r="T97" s="8" t="s">
        <v>201</v>
      </c>
      <c r="U97" s="8" t="s">
        <v>191</v>
      </c>
      <c r="V97" s="59">
        <v>42075</v>
      </c>
      <c r="W97" s="8" t="s">
        <v>207</v>
      </c>
      <c r="X97" s="8" t="s">
        <v>231</v>
      </c>
      <c r="Y97" s="8">
        <v>16</v>
      </c>
      <c r="Z97" s="8">
        <v>16</v>
      </c>
      <c r="AA97" s="8">
        <v>16</v>
      </c>
      <c r="AB97" s="8">
        <v>16</v>
      </c>
      <c r="AC97" s="8">
        <v>0</v>
      </c>
      <c r="AD97" s="8">
        <v>0</v>
      </c>
      <c r="AE97" s="8">
        <v>0</v>
      </c>
      <c r="AF97" s="8">
        <v>0</v>
      </c>
      <c r="AG97" s="8">
        <v>0</v>
      </c>
      <c r="AH97" s="8">
        <v>0</v>
      </c>
      <c r="AI97" s="8">
        <v>0</v>
      </c>
      <c r="AJ97" s="8" t="s">
        <v>188</v>
      </c>
      <c r="AK97" s="8" t="s">
        <v>245</v>
      </c>
      <c r="AL97" s="8" t="s">
        <v>670</v>
      </c>
    </row>
    <row r="98" spans="1:38" x14ac:dyDescent="0.35">
      <c r="A98" s="8">
        <v>447485</v>
      </c>
      <c r="B98" s="8">
        <v>131585</v>
      </c>
      <c r="C98" s="8" t="s">
        <v>188</v>
      </c>
      <c r="D98" s="8">
        <v>60168</v>
      </c>
      <c r="E98" s="8" t="s">
        <v>693</v>
      </c>
      <c r="F98" s="8">
        <v>294127</v>
      </c>
      <c r="G98" s="8">
        <v>26.15</v>
      </c>
      <c r="H98" s="8" t="s">
        <v>222</v>
      </c>
      <c r="I98" s="59">
        <v>41732</v>
      </c>
      <c r="J98" s="8" t="s">
        <v>191</v>
      </c>
      <c r="K98" s="8" t="s">
        <v>192</v>
      </c>
      <c r="L98" s="8" t="s">
        <v>230</v>
      </c>
      <c r="M98" s="8" t="s">
        <v>223</v>
      </c>
      <c r="N98" s="8" t="s">
        <v>195</v>
      </c>
      <c r="O98" s="8" t="s">
        <v>224</v>
      </c>
      <c r="P98" s="8" t="s">
        <v>676</v>
      </c>
      <c r="R98" s="8" t="s">
        <v>188</v>
      </c>
      <c r="S98" s="8" t="s">
        <v>694</v>
      </c>
      <c r="T98" s="8" t="s">
        <v>201</v>
      </c>
      <c r="U98" s="8" t="s">
        <v>191</v>
      </c>
      <c r="V98" s="59">
        <v>42075</v>
      </c>
      <c r="W98" s="8" t="s">
        <v>207</v>
      </c>
      <c r="X98" s="8" t="s">
        <v>204</v>
      </c>
      <c r="Y98" s="8">
        <v>32</v>
      </c>
      <c r="Z98" s="8">
        <v>32</v>
      </c>
      <c r="AA98" s="8">
        <v>32</v>
      </c>
      <c r="AB98" s="8">
        <v>32</v>
      </c>
      <c r="AC98" s="8">
        <v>0</v>
      </c>
      <c r="AD98" s="8">
        <v>0</v>
      </c>
      <c r="AE98" s="8">
        <v>0</v>
      </c>
      <c r="AF98" s="8">
        <v>0</v>
      </c>
      <c r="AG98" s="8">
        <v>0</v>
      </c>
      <c r="AH98" s="8">
        <v>0</v>
      </c>
      <c r="AI98" s="8">
        <v>0</v>
      </c>
      <c r="AJ98" s="8" t="s">
        <v>188</v>
      </c>
      <c r="AK98" s="8" t="s">
        <v>245</v>
      </c>
      <c r="AL98" s="8" t="s">
        <v>670</v>
      </c>
    </row>
    <row r="99" spans="1:38" x14ac:dyDescent="0.35">
      <c r="A99" s="8">
        <v>447485</v>
      </c>
      <c r="B99" s="8">
        <v>131585</v>
      </c>
      <c r="C99" s="8" t="s">
        <v>188</v>
      </c>
      <c r="D99" s="8">
        <v>60168</v>
      </c>
      <c r="E99" s="8" t="s">
        <v>693</v>
      </c>
      <c r="F99" s="8">
        <v>294127</v>
      </c>
      <c r="G99" s="8">
        <v>26.15</v>
      </c>
      <c r="H99" s="8" t="s">
        <v>222</v>
      </c>
      <c r="I99" s="59">
        <v>41732</v>
      </c>
      <c r="J99" s="8" t="s">
        <v>191</v>
      </c>
      <c r="K99" s="8" t="s">
        <v>192</v>
      </c>
      <c r="L99" s="8" t="s">
        <v>230</v>
      </c>
      <c r="M99" s="8" t="s">
        <v>223</v>
      </c>
      <c r="N99" s="8" t="s">
        <v>195</v>
      </c>
      <c r="O99" s="8" t="s">
        <v>224</v>
      </c>
      <c r="P99" s="8" t="s">
        <v>676</v>
      </c>
      <c r="R99" s="8" t="s">
        <v>188</v>
      </c>
      <c r="S99" s="8" t="s">
        <v>694</v>
      </c>
      <c r="T99" s="8" t="s">
        <v>201</v>
      </c>
      <c r="U99" s="8" t="s">
        <v>191</v>
      </c>
      <c r="V99" s="59">
        <v>42075</v>
      </c>
      <c r="W99" s="8" t="s">
        <v>203</v>
      </c>
      <c r="X99" s="8" t="s">
        <v>204</v>
      </c>
      <c r="Y99" s="8">
        <v>37</v>
      </c>
      <c r="Z99" s="8">
        <v>37</v>
      </c>
      <c r="AA99" s="8">
        <v>37</v>
      </c>
      <c r="AB99" s="8">
        <v>37</v>
      </c>
      <c r="AC99" s="8">
        <v>0</v>
      </c>
      <c r="AD99" s="8">
        <v>0</v>
      </c>
      <c r="AE99" s="8">
        <v>0</v>
      </c>
      <c r="AF99" s="8">
        <v>0</v>
      </c>
      <c r="AG99" s="8">
        <v>0</v>
      </c>
      <c r="AH99" s="8">
        <v>0</v>
      </c>
      <c r="AI99" s="8">
        <v>0</v>
      </c>
      <c r="AJ99" s="8" t="s">
        <v>188</v>
      </c>
      <c r="AK99" s="8" t="s">
        <v>245</v>
      </c>
      <c r="AL99" s="8" t="s">
        <v>670</v>
      </c>
    </row>
    <row r="100" spans="1:38" x14ac:dyDescent="0.35">
      <c r="A100" s="8">
        <v>447485</v>
      </c>
      <c r="B100" s="8">
        <v>131585</v>
      </c>
      <c r="C100" s="8" t="s">
        <v>188</v>
      </c>
      <c r="D100" s="8">
        <v>60168</v>
      </c>
      <c r="E100" s="8" t="s">
        <v>693</v>
      </c>
      <c r="F100" s="8">
        <v>294127</v>
      </c>
      <c r="G100" s="8">
        <v>26.15</v>
      </c>
      <c r="H100" s="8" t="s">
        <v>222</v>
      </c>
      <c r="I100" s="59">
        <v>41732</v>
      </c>
      <c r="J100" s="8" t="s">
        <v>191</v>
      </c>
      <c r="K100" s="8" t="s">
        <v>192</v>
      </c>
      <c r="L100" s="8" t="s">
        <v>230</v>
      </c>
      <c r="M100" s="8" t="s">
        <v>223</v>
      </c>
      <c r="N100" s="8" t="s">
        <v>195</v>
      </c>
      <c r="O100" s="8" t="s">
        <v>224</v>
      </c>
      <c r="P100" s="8" t="s">
        <v>676</v>
      </c>
      <c r="R100" s="8" t="s">
        <v>188</v>
      </c>
      <c r="S100" s="8" t="s">
        <v>694</v>
      </c>
      <c r="T100" s="8" t="s">
        <v>201</v>
      </c>
      <c r="U100" s="8" t="s">
        <v>191</v>
      </c>
      <c r="V100" s="59">
        <v>42075</v>
      </c>
      <c r="W100" s="8" t="s">
        <v>203</v>
      </c>
      <c r="X100" s="8" t="s">
        <v>206</v>
      </c>
      <c r="Y100" s="8">
        <v>57</v>
      </c>
      <c r="Z100" s="8">
        <v>57</v>
      </c>
      <c r="AA100" s="8">
        <v>57</v>
      </c>
      <c r="AB100" s="8">
        <v>57</v>
      </c>
      <c r="AC100" s="8">
        <v>0</v>
      </c>
      <c r="AD100" s="8">
        <v>0</v>
      </c>
      <c r="AE100" s="8">
        <v>0</v>
      </c>
      <c r="AF100" s="8">
        <v>0</v>
      </c>
      <c r="AG100" s="8">
        <v>0</v>
      </c>
      <c r="AH100" s="8">
        <v>0</v>
      </c>
      <c r="AI100" s="8">
        <v>0</v>
      </c>
      <c r="AJ100" s="8" t="s">
        <v>188</v>
      </c>
      <c r="AK100" s="8" t="s">
        <v>245</v>
      </c>
      <c r="AL100" s="8" t="s">
        <v>670</v>
      </c>
    </row>
    <row r="101" spans="1:38" x14ac:dyDescent="0.35">
      <c r="A101" s="8">
        <v>447485</v>
      </c>
      <c r="B101" s="8">
        <v>131585</v>
      </c>
      <c r="C101" s="8" t="s">
        <v>188</v>
      </c>
      <c r="D101" s="8">
        <v>60168</v>
      </c>
      <c r="E101" s="8" t="s">
        <v>693</v>
      </c>
      <c r="F101" s="8">
        <v>294127</v>
      </c>
      <c r="G101" s="8">
        <v>26.15</v>
      </c>
      <c r="H101" s="8" t="s">
        <v>222</v>
      </c>
      <c r="I101" s="59">
        <v>41732</v>
      </c>
      <c r="J101" s="8" t="s">
        <v>191</v>
      </c>
      <c r="K101" s="8" t="s">
        <v>192</v>
      </c>
      <c r="L101" s="8" t="s">
        <v>230</v>
      </c>
      <c r="M101" s="8" t="s">
        <v>223</v>
      </c>
      <c r="N101" s="8" t="s">
        <v>195</v>
      </c>
      <c r="O101" s="8" t="s">
        <v>224</v>
      </c>
      <c r="P101" s="8" t="s">
        <v>676</v>
      </c>
      <c r="R101" s="8" t="s">
        <v>188</v>
      </c>
      <c r="S101" s="8" t="s">
        <v>694</v>
      </c>
      <c r="T101" s="8" t="s">
        <v>201</v>
      </c>
      <c r="U101" s="8" t="s">
        <v>191</v>
      </c>
      <c r="V101" s="59">
        <v>42075</v>
      </c>
      <c r="W101" s="8" t="s">
        <v>203</v>
      </c>
      <c r="X101" s="8" t="s">
        <v>211</v>
      </c>
      <c r="Y101" s="8">
        <v>21</v>
      </c>
      <c r="Z101" s="8">
        <v>21</v>
      </c>
      <c r="AA101" s="8">
        <v>21</v>
      </c>
      <c r="AB101" s="8">
        <v>21</v>
      </c>
      <c r="AC101" s="8">
        <v>0</v>
      </c>
      <c r="AD101" s="8">
        <v>0</v>
      </c>
      <c r="AE101" s="8">
        <v>0</v>
      </c>
      <c r="AF101" s="8">
        <v>0</v>
      </c>
      <c r="AG101" s="8">
        <v>0</v>
      </c>
      <c r="AH101" s="8">
        <v>0</v>
      </c>
      <c r="AI101" s="8">
        <v>0</v>
      </c>
      <c r="AJ101" s="8" t="s">
        <v>188</v>
      </c>
      <c r="AK101" s="8" t="s">
        <v>245</v>
      </c>
      <c r="AL101" s="8" t="s">
        <v>670</v>
      </c>
    </row>
    <row r="102" spans="1:38" x14ac:dyDescent="0.35">
      <c r="A102" s="8">
        <v>447503</v>
      </c>
      <c r="B102" s="8">
        <v>131357</v>
      </c>
      <c r="C102" s="8" t="s">
        <v>188</v>
      </c>
      <c r="D102" s="8">
        <v>60168</v>
      </c>
      <c r="E102" s="8" t="s">
        <v>242</v>
      </c>
      <c r="F102" s="8">
        <v>2932997</v>
      </c>
      <c r="G102" s="8">
        <v>7.51</v>
      </c>
      <c r="H102" s="8" t="s">
        <v>222</v>
      </c>
      <c r="I102" s="59">
        <v>44232</v>
      </c>
      <c r="J102" s="8" t="s">
        <v>202</v>
      </c>
      <c r="K102" s="8" t="s">
        <v>192</v>
      </c>
      <c r="L102" s="8" t="s">
        <v>193</v>
      </c>
      <c r="M102" s="8" t="s">
        <v>223</v>
      </c>
      <c r="N102" s="8" t="s">
        <v>195</v>
      </c>
      <c r="O102" s="8" t="s">
        <v>224</v>
      </c>
      <c r="P102" s="8" t="s">
        <v>243</v>
      </c>
      <c r="R102" s="8" t="s">
        <v>188</v>
      </c>
      <c r="S102" s="8" t="s">
        <v>244</v>
      </c>
      <c r="T102" s="8" t="s">
        <v>201</v>
      </c>
      <c r="U102" s="8" t="s">
        <v>191</v>
      </c>
      <c r="V102" s="59">
        <v>44382</v>
      </c>
      <c r="W102" s="8" t="s">
        <v>207</v>
      </c>
      <c r="X102" s="8" t="s">
        <v>231</v>
      </c>
      <c r="Y102" s="8">
        <v>12</v>
      </c>
      <c r="Z102" s="8">
        <v>12</v>
      </c>
      <c r="AA102" s="8">
        <v>12</v>
      </c>
      <c r="AB102" s="8">
        <v>10</v>
      </c>
      <c r="AC102" s="8">
        <v>0</v>
      </c>
      <c r="AD102" s="8">
        <v>0</v>
      </c>
      <c r="AE102" s="8">
        <v>0</v>
      </c>
      <c r="AF102" s="8">
        <v>2</v>
      </c>
      <c r="AG102" s="8">
        <v>0</v>
      </c>
      <c r="AH102" s="8">
        <v>2</v>
      </c>
      <c r="AI102" s="8">
        <v>2</v>
      </c>
      <c r="AJ102" s="8" t="s">
        <v>188</v>
      </c>
      <c r="AK102" s="8" t="s">
        <v>245</v>
      </c>
      <c r="AL102" s="8" t="s">
        <v>670</v>
      </c>
    </row>
    <row r="103" spans="1:38" x14ac:dyDescent="0.35">
      <c r="A103" s="8">
        <v>447503</v>
      </c>
      <c r="B103" s="8">
        <v>131357</v>
      </c>
      <c r="C103" s="8" t="s">
        <v>188</v>
      </c>
      <c r="D103" s="8">
        <v>60168</v>
      </c>
      <c r="E103" s="8" t="s">
        <v>242</v>
      </c>
      <c r="F103" s="8">
        <v>2932997</v>
      </c>
      <c r="G103" s="8">
        <v>7.51</v>
      </c>
      <c r="H103" s="8" t="s">
        <v>222</v>
      </c>
      <c r="I103" s="59">
        <v>44232</v>
      </c>
      <c r="J103" s="8" t="s">
        <v>202</v>
      </c>
      <c r="K103" s="8" t="s">
        <v>192</v>
      </c>
      <c r="L103" s="8" t="s">
        <v>193</v>
      </c>
      <c r="M103" s="8" t="s">
        <v>223</v>
      </c>
      <c r="N103" s="8" t="s">
        <v>195</v>
      </c>
      <c r="O103" s="8" t="s">
        <v>224</v>
      </c>
      <c r="P103" s="8" t="s">
        <v>243</v>
      </c>
      <c r="R103" s="8" t="s">
        <v>188</v>
      </c>
      <c r="S103" s="8" t="s">
        <v>244</v>
      </c>
      <c r="T103" s="8" t="s">
        <v>201</v>
      </c>
      <c r="U103" s="8" t="s">
        <v>191</v>
      </c>
      <c r="V103" s="59">
        <v>44382</v>
      </c>
      <c r="W103" s="8" t="s">
        <v>207</v>
      </c>
      <c r="X103" s="8" t="s">
        <v>204</v>
      </c>
      <c r="Y103" s="8">
        <v>30</v>
      </c>
      <c r="Z103" s="8">
        <v>30</v>
      </c>
      <c r="AA103" s="8">
        <v>30</v>
      </c>
      <c r="AB103" s="8">
        <v>30</v>
      </c>
      <c r="AC103" s="8">
        <v>0</v>
      </c>
      <c r="AD103" s="8">
        <v>0</v>
      </c>
      <c r="AE103" s="8">
        <v>0</v>
      </c>
      <c r="AF103" s="8">
        <v>0</v>
      </c>
      <c r="AG103" s="8">
        <v>0</v>
      </c>
      <c r="AH103" s="8">
        <v>0</v>
      </c>
      <c r="AI103" s="8">
        <v>0</v>
      </c>
      <c r="AJ103" s="8" t="s">
        <v>188</v>
      </c>
      <c r="AK103" s="8" t="s">
        <v>245</v>
      </c>
      <c r="AL103" s="8" t="s">
        <v>670</v>
      </c>
    </row>
    <row r="104" spans="1:38" x14ac:dyDescent="0.35">
      <c r="A104" s="8">
        <v>447503</v>
      </c>
      <c r="B104" s="8">
        <v>131357</v>
      </c>
      <c r="C104" s="8" t="s">
        <v>188</v>
      </c>
      <c r="D104" s="8">
        <v>60168</v>
      </c>
      <c r="E104" s="8" t="s">
        <v>242</v>
      </c>
      <c r="F104" s="8">
        <v>2932997</v>
      </c>
      <c r="G104" s="8">
        <v>7.51</v>
      </c>
      <c r="H104" s="8" t="s">
        <v>222</v>
      </c>
      <c r="I104" s="59">
        <v>44232</v>
      </c>
      <c r="J104" s="8" t="s">
        <v>202</v>
      </c>
      <c r="K104" s="8" t="s">
        <v>192</v>
      </c>
      <c r="L104" s="8" t="s">
        <v>193</v>
      </c>
      <c r="M104" s="8" t="s">
        <v>223</v>
      </c>
      <c r="N104" s="8" t="s">
        <v>195</v>
      </c>
      <c r="O104" s="8" t="s">
        <v>224</v>
      </c>
      <c r="P104" s="8" t="s">
        <v>243</v>
      </c>
      <c r="R104" s="8" t="s">
        <v>188</v>
      </c>
      <c r="S104" s="8" t="s">
        <v>244</v>
      </c>
      <c r="T104" s="8" t="s">
        <v>201</v>
      </c>
      <c r="U104" s="8" t="s">
        <v>191</v>
      </c>
      <c r="V104" s="59">
        <v>44382</v>
      </c>
      <c r="W104" s="8" t="s">
        <v>203</v>
      </c>
      <c r="X104" s="8" t="s">
        <v>204</v>
      </c>
      <c r="Y104" s="8">
        <v>23</v>
      </c>
      <c r="Z104" s="8">
        <v>23</v>
      </c>
      <c r="AA104" s="8">
        <v>22</v>
      </c>
      <c r="AB104" s="8">
        <v>22</v>
      </c>
      <c r="AC104" s="8">
        <v>0</v>
      </c>
      <c r="AD104" s="8">
        <v>0</v>
      </c>
      <c r="AE104" s="8">
        <v>0</v>
      </c>
      <c r="AF104" s="8">
        <v>1</v>
      </c>
      <c r="AG104" s="8">
        <v>0</v>
      </c>
      <c r="AH104" s="8">
        <v>1</v>
      </c>
      <c r="AI104" s="8">
        <v>0</v>
      </c>
      <c r="AJ104" s="8" t="s">
        <v>188</v>
      </c>
      <c r="AK104" s="8" t="s">
        <v>245</v>
      </c>
      <c r="AL104" s="8" t="s">
        <v>670</v>
      </c>
    </row>
    <row r="105" spans="1:38" x14ac:dyDescent="0.35">
      <c r="A105" s="8">
        <v>447503</v>
      </c>
      <c r="B105" s="8">
        <v>131357</v>
      </c>
      <c r="C105" s="8" t="s">
        <v>188</v>
      </c>
      <c r="D105" s="8">
        <v>60168</v>
      </c>
      <c r="E105" s="8" t="s">
        <v>242</v>
      </c>
      <c r="F105" s="8">
        <v>2932997</v>
      </c>
      <c r="G105" s="8">
        <v>7.51</v>
      </c>
      <c r="H105" s="8" t="s">
        <v>222</v>
      </c>
      <c r="I105" s="59">
        <v>44232</v>
      </c>
      <c r="J105" s="8" t="s">
        <v>202</v>
      </c>
      <c r="K105" s="8" t="s">
        <v>192</v>
      </c>
      <c r="L105" s="8" t="s">
        <v>193</v>
      </c>
      <c r="M105" s="8" t="s">
        <v>223</v>
      </c>
      <c r="N105" s="8" t="s">
        <v>195</v>
      </c>
      <c r="O105" s="8" t="s">
        <v>224</v>
      </c>
      <c r="P105" s="8" t="s">
        <v>243</v>
      </c>
      <c r="R105" s="8" t="s">
        <v>188</v>
      </c>
      <c r="S105" s="8" t="s">
        <v>244</v>
      </c>
      <c r="T105" s="8" t="s">
        <v>201</v>
      </c>
      <c r="U105" s="8" t="s">
        <v>191</v>
      </c>
      <c r="V105" s="59">
        <v>44382</v>
      </c>
      <c r="W105" s="8" t="s">
        <v>203</v>
      </c>
      <c r="X105" s="8" t="s">
        <v>206</v>
      </c>
      <c r="Y105" s="8">
        <v>54</v>
      </c>
      <c r="Z105" s="8">
        <v>54</v>
      </c>
      <c r="AA105" s="8">
        <v>54</v>
      </c>
      <c r="AB105" s="8">
        <v>54</v>
      </c>
      <c r="AC105" s="8">
        <v>0</v>
      </c>
      <c r="AD105" s="8">
        <v>0</v>
      </c>
      <c r="AE105" s="8">
        <v>0</v>
      </c>
      <c r="AF105" s="8">
        <v>0</v>
      </c>
      <c r="AG105" s="8">
        <v>0</v>
      </c>
      <c r="AH105" s="8">
        <v>0</v>
      </c>
      <c r="AI105" s="8">
        <v>0</v>
      </c>
      <c r="AJ105" s="8" t="s">
        <v>188</v>
      </c>
      <c r="AK105" s="8" t="s">
        <v>245</v>
      </c>
      <c r="AL105" s="8" t="s">
        <v>670</v>
      </c>
    </row>
    <row r="106" spans="1:38" x14ac:dyDescent="0.35">
      <c r="A106" s="8">
        <v>447503</v>
      </c>
      <c r="B106" s="8">
        <v>131357</v>
      </c>
      <c r="C106" s="8" t="s">
        <v>188</v>
      </c>
      <c r="D106" s="8">
        <v>60168</v>
      </c>
      <c r="E106" s="8" t="s">
        <v>242</v>
      </c>
      <c r="F106" s="8">
        <v>2932997</v>
      </c>
      <c r="G106" s="8">
        <v>7.51</v>
      </c>
      <c r="H106" s="8" t="s">
        <v>222</v>
      </c>
      <c r="I106" s="59">
        <v>44232</v>
      </c>
      <c r="J106" s="8" t="s">
        <v>202</v>
      </c>
      <c r="K106" s="8" t="s">
        <v>192</v>
      </c>
      <c r="L106" s="8" t="s">
        <v>193</v>
      </c>
      <c r="M106" s="8" t="s">
        <v>223</v>
      </c>
      <c r="N106" s="8" t="s">
        <v>195</v>
      </c>
      <c r="O106" s="8" t="s">
        <v>224</v>
      </c>
      <c r="P106" s="8" t="s">
        <v>243</v>
      </c>
      <c r="R106" s="8" t="s">
        <v>188</v>
      </c>
      <c r="S106" s="8" t="s">
        <v>244</v>
      </c>
      <c r="T106" s="8" t="s">
        <v>201</v>
      </c>
      <c r="U106" s="8" t="s">
        <v>191</v>
      </c>
      <c r="V106" s="59">
        <v>44382</v>
      </c>
      <c r="W106" s="8" t="s">
        <v>203</v>
      </c>
      <c r="X106" s="8" t="s">
        <v>211</v>
      </c>
      <c r="Y106" s="8">
        <v>41</v>
      </c>
      <c r="Z106" s="8">
        <v>41</v>
      </c>
      <c r="AA106" s="8">
        <v>41</v>
      </c>
      <c r="AB106" s="8">
        <v>39</v>
      </c>
      <c r="AC106" s="8">
        <v>0</v>
      </c>
      <c r="AD106" s="8">
        <v>0</v>
      </c>
      <c r="AE106" s="8">
        <v>0</v>
      </c>
      <c r="AF106" s="8">
        <v>2</v>
      </c>
      <c r="AG106" s="8">
        <v>0</v>
      </c>
      <c r="AH106" s="8">
        <v>2</v>
      </c>
      <c r="AI106" s="8">
        <v>2</v>
      </c>
      <c r="AJ106" s="8" t="s">
        <v>188</v>
      </c>
      <c r="AK106" s="8" t="s">
        <v>245</v>
      </c>
      <c r="AL106" s="8" t="s">
        <v>670</v>
      </c>
    </row>
    <row r="107" spans="1:38" x14ac:dyDescent="0.35">
      <c r="A107" s="8">
        <v>447503</v>
      </c>
      <c r="B107" s="8">
        <v>131357</v>
      </c>
      <c r="C107" s="8" t="s">
        <v>188</v>
      </c>
      <c r="D107" s="8">
        <v>60168</v>
      </c>
      <c r="E107" s="8" t="s">
        <v>242</v>
      </c>
      <c r="F107" s="8">
        <v>2932997</v>
      </c>
      <c r="G107" s="8">
        <v>7.51</v>
      </c>
      <c r="H107" s="8" t="s">
        <v>222</v>
      </c>
      <c r="I107" s="59">
        <v>44232</v>
      </c>
      <c r="J107" s="8" t="s">
        <v>202</v>
      </c>
      <c r="K107" s="8" t="s">
        <v>192</v>
      </c>
      <c r="L107" s="8" t="s">
        <v>230</v>
      </c>
      <c r="M107" s="8" t="s">
        <v>223</v>
      </c>
      <c r="N107" s="8" t="s">
        <v>195</v>
      </c>
      <c r="O107" s="8" t="s">
        <v>224</v>
      </c>
      <c r="P107" s="8" t="s">
        <v>243</v>
      </c>
      <c r="R107" s="8" t="s">
        <v>188</v>
      </c>
      <c r="S107" s="8" t="s">
        <v>244</v>
      </c>
      <c r="T107" s="8" t="s">
        <v>201</v>
      </c>
      <c r="U107" s="8" t="s">
        <v>191</v>
      </c>
      <c r="V107" s="59">
        <v>44382</v>
      </c>
      <c r="W107" s="8" t="s">
        <v>207</v>
      </c>
      <c r="X107" s="8" t="s">
        <v>231</v>
      </c>
      <c r="Y107" s="8">
        <v>32</v>
      </c>
      <c r="Z107" s="8">
        <v>32</v>
      </c>
      <c r="AA107" s="8">
        <v>30</v>
      </c>
      <c r="AB107" s="8">
        <v>30</v>
      </c>
      <c r="AC107" s="8">
        <v>0</v>
      </c>
      <c r="AD107" s="8">
        <v>0</v>
      </c>
      <c r="AE107" s="8">
        <v>0</v>
      </c>
      <c r="AF107" s="8">
        <v>2</v>
      </c>
      <c r="AG107" s="8">
        <v>0</v>
      </c>
      <c r="AH107" s="8">
        <v>2</v>
      </c>
      <c r="AI107" s="8">
        <v>0</v>
      </c>
      <c r="AJ107" s="8" t="s">
        <v>188</v>
      </c>
      <c r="AK107" s="8" t="s">
        <v>245</v>
      </c>
      <c r="AL107" s="8" t="s">
        <v>670</v>
      </c>
    </row>
    <row r="108" spans="1:38" x14ac:dyDescent="0.35">
      <c r="A108" s="8">
        <v>447503</v>
      </c>
      <c r="B108" s="8">
        <v>131357</v>
      </c>
      <c r="C108" s="8" t="s">
        <v>188</v>
      </c>
      <c r="D108" s="8">
        <v>60168</v>
      </c>
      <c r="E108" s="8" t="s">
        <v>242</v>
      </c>
      <c r="F108" s="8">
        <v>2932997</v>
      </c>
      <c r="G108" s="8">
        <v>7.51</v>
      </c>
      <c r="H108" s="8" t="s">
        <v>222</v>
      </c>
      <c r="I108" s="59">
        <v>44232</v>
      </c>
      <c r="J108" s="8" t="s">
        <v>202</v>
      </c>
      <c r="K108" s="8" t="s">
        <v>192</v>
      </c>
      <c r="L108" s="8" t="s">
        <v>230</v>
      </c>
      <c r="M108" s="8" t="s">
        <v>223</v>
      </c>
      <c r="N108" s="8" t="s">
        <v>195</v>
      </c>
      <c r="O108" s="8" t="s">
        <v>224</v>
      </c>
      <c r="P108" s="8" t="s">
        <v>243</v>
      </c>
      <c r="R108" s="8" t="s">
        <v>188</v>
      </c>
      <c r="S108" s="8" t="s">
        <v>244</v>
      </c>
      <c r="T108" s="8" t="s">
        <v>201</v>
      </c>
      <c r="U108" s="8" t="s">
        <v>191</v>
      </c>
      <c r="V108" s="59">
        <v>44382</v>
      </c>
      <c r="W108" s="8" t="s">
        <v>207</v>
      </c>
      <c r="X108" s="8" t="s">
        <v>204</v>
      </c>
      <c r="Y108" s="8">
        <v>42</v>
      </c>
      <c r="Z108" s="8">
        <v>42</v>
      </c>
      <c r="AA108" s="8">
        <v>42</v>
      </c>
      <c r="AB108" s="8">
        <v>42</v>
      </c>
      <c r="AC108" s="8">
        <v>0</v>
      </c>
      <c r="AD108" s="8">
        <v>0</v>
      </c>
      <c r="AE108" s="8">
        <v>0</v>
      </c>
      <c r="AF108" s="8">
        <v>0</v>
      </c>
      <c r="AG108" s="8">
        <v>0</v>
      </c>
      <c r="AH108" s="8">
        <v>0</v>
      </c>
      <c r="AI108" s="8">
        <v>0</v>
      </c>
      <c r="AJ108" s="8" t="s">
        <v>188</v>
      </c>
      <c r="AK108" s="8" t="s">
        <v>245</v>
      </c>
      <c r="AL108" s="8" t="s">
        <v>670</v>
      </c>
    </row>
    <row r="109" spans="1:38" x14ac:dyDescent="0.35">
      <c r="A109" s="8">
        <v>447503</v>
      </c>
      <c r="B109" s="8">
        <v>131357</v>
      </c>
      <c r="C109" s="8" t="s">
        <v>188</v>
      </c>
      <c r="D109" s="8">
        <v>60168</v>
      </c>
      <c r="E109" s="8" t="s">
        <v>242</v>
      </c>
      <c r="F109" s="8">
        <v>2932997</v>
      </c>
      <c r="G109" s="8">
        <v>7.51</v>
      </c>
      <c r="H109" s="8" t="s">
        <v>222</v>
      </c>
      <c r="I109" s="59">
        <v>44232</v>
      </c>
      <c r="J109" s="8" t="s">
        <v>202</v>
      </c>
      <c r="K109" s="8" t="s">
        <v>192</v>
      </c>
      <c r="L109" s="8" t="s">
        <v>230</v>
      </c>
      <c r="M109" s="8" t="s">
        <v>223</v>
      </c>
      <c r="N109" s="8" t="s">
        <v>195</v>
      </c>
      <c r="O109" s="8" t="s">
        <v>224</v>
      </c>
      <c r="P109" s="8" t="s">
        <v>243</v>
      </c>
      <c r="R109" s="8" t="s">
        <v>188</v>
      </c>
      <c r="S109" s="8" t="s">
        <v>244</v>
      </c>
      <c r="T109" s="8" t="s">
        <v>201</v>
      </c>
      <c r="U109" s="8" t="s">
        <v>191</v>
      </c>
      <c r="V109" s="59">
        <v>44382</v>
      </c>
      <c r="W109" s="8" t="s">
        <v>203</v>
      </c>
      <c r="X109" s="8" t="s">
        <v>204</v>
      </c>
      <c r="Y109" s="8">
        <v>6</v>
      </c>
      <c r="Z109" s="8">
        <v>6</v>
      </c>
      <c r="AA109" s="8">
        <v>6</v>
      </c>
      <c r="AB109" s="8">
        <v>6</v>
      </c>
      <c r="AC109" s="8">
        <v>0</v>
      </c>
      <c r="AD109" s="8">
        <v>0</v>
      </c>
      <c r="AE109" s="8">
        <v>0</v>
      </c>
      <c r="AF109" s="8">
        <v>0</v>
      </c>
      <c r="AG109" s="8">
        <v>0</v>
      </c>
      <c r="AH109" s="8">
        <v>0</v>
      </c>
      <c r="AI109" s="8">
        <v>0</v>
      </c>
      <c r="AJ109" s="8" t="s">
        <v>188</v>
      </c>
      <c r="AK109" s="8" t="s">
        <v>245</v>
      </c>
      <c r="AL109" s="8" t="s">
        <v>670</v>
      </c>
    </row>
    <row r="110" spans="1:38" x14ac:dyDescent="0.35">
      <c r="A110" s="8">
        <v>447503</v>
      </c>
      <c r="B110" s="8">
        <v>131357</v>
      </c>
      <c r="C110" s="8" t="s">
        <v>188</v>
      </c>
      <c r="D110" s="8">
        <v>60168</v>
      </c>
      <c r="E110" s="8" t="s">
        <v>242</v>
      </c>
      <c r="F110" s="8">
        <v>2932997</v>
      </c>
      <c r="G110" s="8">
        <v>7.51</v>
      </c>
      <c r="H110" s="8" t="s">
        <v>222</v>
      </c>
      <c r="I110" s="59">
        <v>44232</v>
      </c>
      <c r="J110" s="8" t="s">
        <v>202</v>
      </c>
      <c r="K110" s="8" t="s">
        <v>192</v>
      </c>
      <c r="L110" s="8" t="s">
        <v>230</v>
      </c>
      <c r="M110" s="8" t="s">
        <v>223</v>
      </c>
      <c r="N110" s="8" t="s">
        <v>195</v>
      </c>
      <c r="O110" s="8" t="s">
        <v>224</v>
      </c>
      <c r="P110" s="8" t="s">
        <v>243</v>
      </c>
      <c r="R110" s="8" t="s">
        <v>188</v>
      </c>
      <c r="S110" s="8" t="s">
        <v>244</v>
      </c>
      <c r="T110" s="8" t="s">
        <v>201</v>
      </c>
      <c r="U110" s="8" t="s">
        <v>191</v>
      </c>
      <c r="V110" s="59">
        <v>44382</v>
      </c>
      <c r="W110" s="8" t="s">
        <v>203</v>
      </c>
      <c r="X110" s="8" t="s">
        <v>206</v>
      </c>
      <c r="Y110" s="8">
        <v>15</v>
      </c>
      <c r="Z110" s="8">
        <v>15</v>
      </c>
      <c r="AA110" s="8">
        <v>15</v>
      </c>
      <c r="AB110" s="8">
        <v>15</v>
      </c>
      <c r="AC110" s="8">
        <v>0</v>
      </c>
      <c r="AD110" s="8">
        <v>0</v>
      </c>
      <c r="AE110" s="8">
        <v>0</v>
      </c>
      <c r="AF110" s="8">
        <v>0</v>
      </c>
      <c r="AG110" s="8">
        <v>0</v>
      </c>
      <c r="AH110" s="8">
        <v>0</v>
      </c>
      <c r="AI110" s="8">
        <v>0</v>
      </c>
      <c r="AJ110" s="8" t="s">
        <v>188</v>
      </c>
      <c r="AK110" s="8" t="s">
        <v>245</v>
      </c>
      <c r="AL110" s="8" t="s">
        <v>670</v>
      </c>
    </row>
    <row r="111" spans="1:38" x14ac:dyDescent="0.35">
      <c r="A111" s="8">
        <v>447503</v>
      </c>
      <c r="B111" s="8">
        <v>131357</v>
      </c>
      <c r="C111" s="8" t="s">
        <v>188</v>
      </c>
      <c r="D111" s="8">
        <v>60168</v>
      </c>
      <c r="E111" s="8" t="s">
        <v>242</v>
      </c>
      <c r="F111" s="8">
        <v>2932997</v>
      </c>
      <c r="G111" s="8">
        <v>7.51</v>
      </c>
      <c r="H111" s="8" t="s">
        <v>222</v>
      </c>
      <c r="I111" s="59">
        <v>44232</v>
      </c>
      <c r="J111" s="8" t="s">
        <v>202</v>
      </c>
      <c r="K111" s="8" t="s">
        <v>192</v>
      </c>
      <c r="L111" s="8" t="s">
        <v>230</v>
      </c>
      <c r="M111" s="8" t="s">
        <v>223</v>
      </c>
      <c r="N111" s="8" t="s">
        <v>195</v>
      </c>
      <c r="O111" s="8" t="s">
        <v>224</v>
      </c>
      <c r="P111" s="8" t="s">
        <v>243</v>
      </c>
      <c r="R111" s="8" t="s">
        <v>188</v>
      </c>
      <c r="S111" s="8" t="s">
        <v>244</v>
      </c>
      <c r="T111" s="8" t="s">
        <v>201</v>
      </c>
      <c r="U111" s="8" t="s">
        <v>191</v>
      </c>
      <c r="V111" s="59">
        <v>44382</v>
      </c>
      <c r="W111" s="8" t="s">
        <v>203</v>
      </c>
      <c r="X111" s="8" t="s">
        <v>211</v>
      </c>
      <c r="Y111" s="8">
        <v>9</v>
      </c>
      <c r="Z111" s="8">
        <v>9</v>
      </c>
      <c r="AA111" s="8">
        <v>9</v>
      </c>
      <c r="AB111" s="8">
        <v>9</v>
      </c>
      <c r="AC111" s="8">
        <v>0</v>
      </c>
      <c r="AD111" s="8">
        <v>0</v>
      </c>
      <c r="AE111" s="8">
        <v>0</v>
      </c>
      <c r="AF111" s="8">
        <v>0</v>
      </c>
      <c r="AG111" s="8">
        <v>0</v>
      </c>
      <c r="AH111" s="8">
        <v>0</v>
      </c>
      <c r="AI111" s="8">
        <v>0</v>
      </c>
      <c r="AJ111" s="8" t="s">
        <v>188</v>
      </c>
      <c r="AK111" s="8" t="s">
        <v>245</v>
      </c>
      <c r="AL111" s="8" t="s">
        <v>670</v>
      </c>
    </row>
    <row r="112" spans="1:38" x14ac:dyDescent="0.35">
      <c r="A112" s="8">
        <v>447413</v>
      </c>
      <c r="B112" s="8">
        <v>131492</v>
      </c>
      <c r="C112" s="8" t="s">
        <v>188</v>
      </c>
      <c r="D112" s="8">
        <v>60168</v>
      </c>
      <c r="E112" s="8" t="s">
        <v>845</v>
      </c>
      <c r="F112" s="8">
        <v>3051643</v>
      </c>
      <c r="G112" s="8">
        <v>0.5</v>
      </c>
      <c r="H112" s="8" t="s">
        <v>222</v>
      </c>
      <c r="I112" s="59">
        <v>44729</v>
      </c>
      <c r="J112" s="8" t="s">
        <v>191</v>
      </c>
      <c r="K112" s="8" t="s">
        <v>192</v>
      </c>
      <c r="L112" s="8" t="s">
        <v>193</v>
      </c>
      <c r="M112" s="8" t="s">
        <v>223</v>
      </c>
      <c r="N112" s="8" t="s">
        <v>195</v>
      </c>
      <c r="O112" s="8" t="s">
        <v>224</v>
      </c>
      <c r="P112" s="8" t="s">
        <v>676</v>
      </c>
      <c r="R112" s="8" t="s">
        <v>188</v>
      </c>
      <c r="S112" s="8" t="s">
        <v>846</v>
      </c>
      <c r="T112" s="8" t="s">
        <v>201</v>
      </c>
      <c r="U112" s="8" t="s">
        <v>191</v>
      </c>
      <c r="W112" s="8" t="s">
        <v>207</v>
      </c>
      <c r="X112" s="8" t="s">
        <v>847</v>
      </c>
      <c r="Y112" s="8">
        <v>30</v>
      </c>
      <c r="Z112" s="8">
        <v>30</v>
      </c>
      <c r="AA112" s="8">
        <v>0</v>
      </c>
      <c r="AB112" s="8">
        <v>0</v>
      </c>
      <c r="AC112" s="8">
        <v>0</v>
      </c>
      <c r="AD112" s="8">
        <v>0</v>
      </c>
      <c r="AE112" s="8">
        <v>0</v>
      </c>
      <c r="AF112" s="8">
        <v>30</v>
      </c>
      <c r="AG112" s="8">
        <v>0</v>
      </c>
      <c r="AH112" s="8">
        <v>30</v>
      </c>
      <c r="AI112" s="8">
        <v>0</v>
      </c>
      <c r="AJ112" s="8" t="s">
        <v>188</v>
      </c>
      <c r="AK112" s="8" t="s">
        <v>245</v>
      </c>
      <c r="AL112" s="8" t="s">
        <v>670</v>
      </c>
    </row>
    <row r="113" spans="1:38" x14ac:dyDescent="0.35">
      <c r="A113" s="8">
        <v>447413</v>
      </c>
      <c r="B113" s="8">
        <v>131492</v>
      </c>
      <c r="C113" s="8" t="s">
        <v>188</v>
      </c>
      <c r="D113" s="8">
        <v>60168</v>
      </c>
      <c r="E113" s="8" t="s">
        <v>845</v>
      </c>
      <c r="F113" s="8">
        <v>3051643</v>
      </c>
      <c r="G113" s="8">
        <v>0.5</v>
      </c>
      <c r="H113" s="8" t="s">
        <v>222</v>
      </c>
      <c r="I113" s="59">
        <v>44729</v>
      </c>
      <c r="J113" s="8" t="s">
        <v>191</v>
      </c>
      <c r="K113" s="8" t="s">
        <v>192</v>
      </c>
      <c r="L113" s="8" t="s">
        <v>193</v>
      </c>
      <c r="M113" s="8" t="s">
        <v>223</v>
      </c>
      <c r="N113" s="8" t="s">
        <v>195</v>
      </c>
      <c r="O113" s="8" t="s">
        <v>224</v>
      </c>
      <c r="P113" s="8" t="s">
        <v>676</v>
      </c>
      <c r="R113" s="8" t="s">
        <v>188</v>
      </c>
      <c r="S113" s="8" t="s">
        <v>846</v>
      </c>
      <c r="T113" s="8" t="s">
        <v>201</v>
      </c>
      <c r="U113" s="8" t="s">
        <v>191</v>
      </c>
      <c r="W113" s="8" t="s">
        <v>207</v>
      </c>
      <c r="X113" s="8" t="s">
        <v>848</v>
      </c>
      <c r="Y113" s="8">
        <v>30</v>
      </c>
      <c r="Z113" s="8">
        <v>30</v>
      </c>
      <c r="AA113" s="8">
        <v>0</v>
      </c>
      <c r="AB113" s="8">
        <v>0</v>
      </c>
      <c r="AC113" s="8">
        <v>0</v>
      </c>
      <c r="AD113" s="8">
        <v>0</v>
      </c>
      <c r="AE113" s="8">
        <v>0</v>
      </c>
      <c r="AF113" s="8">
        <v>30</v>
      </c>
      <c r="AG113" s="8">
        <v>0</v>
      </c>
      <c r="AH113" s="8">
        <v>30</v>
      </c>
      <c r="AI113" s="8">
        <v>0</v>
      </c>
      <c r="AJ113" s="8" t="s">
        <v>188</v>
      </c>
      <c r="AK113" s="8" t="s">
        <v>245</v>
      </c>
      <c r="AL113" s="8" t="s">
        <v>670</v>
      </c>
    </row>
    <row r="114" spans="1:38" x14ac:dyDescent="0.35">
      <c r="A114" s="8">
        <v>447699</v>
      </c>
      <c r="B114" s="8">
        <v>131380</v>
      </c>
      <c r="C114" s="8" t="s">
        <v>188</v>
      </c>
      <c r="D114" s="8">
        <v>60168</v>
      </c>
      <c r="E114" s="8" t="s">
        <v>246</v>
      </c>
      <c r="F114" s="8">
        <v>3073338</v>
      </c>
      <c r="G114" s="8">
        <v>6.34</v>
      </c>
      <c r="H114" s="8" t="s">
        <v>222</v>
      </c>
      <c r="I114" s="59">
        <v>44880</v>
      </c>
      <c r="J114" s="8" t="s">
        <v>191</v>
      </c>
      <c r="K114" s="8" t="s">
        <v>192</v>
      </c>
      <c r="L114" s="8" t="s">
        <v>230</v>
      </c>
      <c r="M114" s="8" t="s">
        <v>223</v>
      </c>
      <c r="N114" s="8" t="s">
        <v>195</v>
      </c>
      <c r="O114" s="8" t="s">
        <v>224</v>
      </c>
      <c r="P114" s="8" t="s">
        <v>247</v>
      </c>
      <c r="R114" s="8" t="s">
        <v>188</v>
      </c>
      <c r="S114" s="8" t="s">
        <v>248</v>
      </c>
      <c r="T114" s="8" t="s">
        <v>201</v>
      </c>
      <c r="U114" s="8" t="s">
        <v>191</v>
      </c>
      <c r="V114" s="59">
        <v>45444</v>
      </c>
      <c r="W114" s="8" t="s">
        <v>207</v>
      </c>
      <c r="X114" s="8" t="s">
        <v>231</v>
      </c>
      <c r="Y114" s="8">
        <v>32</v>
      </c>
      <c r="Z114" s="8">
        <v>32</v>
      </c>
      <c r="AA114" s="8">
        <v>20</v>
      </c>
      <c r="AB114" s="8">
        <v>0</v>
      </c>
      <c r="AC114" s="8">
        <v>0</v>
      </c>
      <c r="AD114" s="8">
        <v>0</v>
      </c>
      <c r="AE114" s="8">
        <v>0</v>
      </c>
      <c r="AF114" s="8">
        <v>32</v>
      </c>
      <c r="AG114" s="8">
        <v>0</v>
      </c>
      <c r="AH114" s="8">
        <v>32</v>
      </c>
      <c r="AI114" s="8">
        <v>20</v>
      </c>
      <c r="AJ114" s="8" t="s">
        <v>188</v>
      </c>
      <c r="AK114" s="8" t="s">
        <v>245</v>
      </c>
      <c r="AL114" s="8" t="s">
        <v>670</v>
      </c>
    </row>
    <row r="115" spans="1:38" x14ac:dyDescent="0.35">
      <c r="A115" s="8">
        <v>447699</v>
      </c>
      <c r="B115" s="8">
        <v>131380</v>
      </c>
      <c r="C115" s="8" t="s">
        <v>188</v>
      </c>
      <c r="D115" s="8">
        <v>60168</v>
      </c>
      <c r="E115" s="8" t="s">
        <v>246</v>
      </c>
      <c r="F115" s="8">
        <v>3073338</v>
      </c>
      <c r="G115" s="8">
        <v>6.34</v>
      </c>
      <c r="H115" s="8" t="s">
        <v>222</v>
      </c>
      <c r="I115" s="59">
        <v>44880</v>
      </c>
      <c r="J115" s="8" t="s">
        <v>191</v>
      </c>
      <c r="K115" s="8" t="s">
        <v>192</v>
      </c>
      <c r="L115" s="8" t="s">
        <v>230</v>
      </c>
      <c r="M115" s="8" t="s">
        <v>223</v>
      </c>
      <c r="N115" s="8" t="s">
        <v>195</v>
      </c>
      <c r="O115" s="8" t="s">
        <v>224</v>
      </c>
      <c r="P115" s="8" t="s">
        <v>247</v>
      </c>
      <c r="R115" s="8" t="s">
        <v>188</v>
      </c>
      <c r="S115" s="8" t="s">
        <v>248</v>
      </c>
      <c r="T115" s="8" t="s">
        <v>201</v>
      </c>
      <c r="U115" s="8" t="s">
        <v>191</v>
      </c>
      <c r="V115" s="59">
        <v>45444</v>
      </c>
      <c r="W115" s="8" t="s">
        <v>207</v>
      </c>
      <c r="X115" s="8" t="s">
        <v>204</v>
      </c>
      <c r="Y115" s="8">
        <v>2</v>
      </c>
      <c r="Z115" s="8">
        <v>2</v>
      </c>
      <c r="AA115" s="8">
        <v>2</v>
      </c>
      <c r="AB115" s="8">
        <v>0</v>
      </c>
      <c r="AC115" s="8">
        <v>0</v>
      </c>
      <c r="AD115" s="8">
        <v>0</v>
      </c>
      <c r="AE115" s="8">
        <v>0</v>
      </c>
      <c r="AF115" s="8">
        <v>2</v>
      </c>
      <c r="AG115" s="8">
        <v>0</v>
      </c>
      <c r="AH115" s="8">
        <v>2</v>
      </c>
      <c r="AI115" s="8">
        <v>2</v>
      </c>
      <c r="AJ115" s="8" t="s">
        <v>188</v>
      </c>
      <c r="AK115" s="8" t="s">
        <v>245</v>
      </c>
      <c r="AL115" s="8" t="s">
        <v>670</v>
      </c>
    </row>
    <row r="116" spans="1:38" x14ac:dyDescent="0.35">
      <c r="A116" s="8">
        <v>447699</v>
      </c>
      <c r="B116" s="8">
        <v>131380</v>
      </c>
      <c r="C116" s="8" t="s">
        <v>188</v>
      </c>
      <c r="D116" s="8">
        <v>60168</v>
      </c>
      <c r="E116" s="8" t="s">
        <v>246</v>
      </c>
      <c r="F116" s="8">
        <v>3073338</v>
      </c>
      <c r="G116" s="8">
        <v>6.34</v>
      </c>
      <c r="H116" s="8" t="s">
        <v>222</v>
      </c>
      <c r="I116" s="59">
        <v>44880</v>
      </c>
      <c r="J116" s="8" t="s">
        <v>191</v>
      </c>
      <c r="K116" s="8" t="s">
        <v>192</v>
      </c>
      <c r="L116" s="8" t="s">
        <v>230</v>
      </c>
      <c r="M116" s="8" t="s">
        <v>223</v>
      </c>
      <c r="N116" s="8" t="s">
        <v>195</v>
      </c>
      <c r="O116" s="8" t="s">
        <v>224</v>
      </c>
      <c r="P116" s="8" t="s">
        <v>247</v>
      </c>
      <c r="R116" s="8" t="s">
        <v>188</v>
      </c>
      <c r="S116" s="8" t="s">
        <v>248</v>
      </c>
      <c r="T116" s="8" t="s">
        <v>201</v>
      </c>
      <c r="U116" s="8" t="s">
        <v>191</v>
      </c>
      <c r="V116" s="59">
        <v>45444</v>
      </c>
      <c r="W116" s="8" t="s">
        <v>203</v>
      </c>
      <c r="X116" s="8" t="s">
        <v>204</v>
      </c>
      <c r="Y116" s="8">
        <v>14</v>
      </c>
      <c r="Z116" s="8">
        <v>14</v>
      </c>
      <c r="AA116" s="8">
        <v>4</v>
      </c>
      <c r="AB116" s="8">
        <v>0</v>
      </c>
      <c r="AC116" s="8">
        <v>0</v>
      </c>
      <c r="AD116" s="8">
        <v>0</v>
      </c>
      <c r="AE116" s="8">
        <v>0</v>
      </c>
      <c r="AF116" s="8">
        <v>14</v>
      </c>
      <c r="AG116" s="8">
        <v>0</v>
      </c>
      <c r="AH116" s="8">
        <v>14</v>
      </c>
      <c r="AI116" s="8">
        <v>4</v>
      </c>
      <c r="AJ116" s="8" t="s">
        <v>188</v>
      </c>
      <c r="AK116" s="8" t="s">
        <v>245</v>
      </c>
      <c r="AL116" s="8" t="s">
        <v>670</v>
      </c>
    </row>
    <row r="117" spans="1:38" x14ac:dyDescent="0.35">
      <c r="A117" s="8">
        <v>447699</v>
      </c>
      <c r="B117" s="8">
        <v>131380</v>
      </c>
      <c r="C117" s="8" t="s">
        <v>188</v>
      </c>
      <c r="D117" s="8">
        <v>60168</v>
      </c>
      <c r="E117" s="8" t="s">
        <v>246</v>
      </c>
      <c r="F117" s="8">
        <v>3073338</v>
      </c>
      <c r="G117" s="8">
        <v>6.34</v>
      </c>
      <c r="H117" s="8" t="s">
        <v>222</v>
      </c>
      <c r="I117" s="59">
        <v>44880</v>
      </c>
      <c r="J117" s="8" t="s">
        <v>191</v>
      </c>
      <c r="K117" s="8" t="s">
        <v>192</v>
      </c>
      <c r="L117" s="8" t="s">
        <v>230</v>
      </c>
      <c r="M117" s="8" t="s">
        <v>223</v>
      </c>
      <c r="N117" s="8" t="s">
        <v>195</v>
      </c>
      <c r="O117" s="8" t="s">
        <v>224</v>
      </c>
      <c r="P117" s="8" t="s">
        <v>247</v>
      </c>
      <c r="R117" s="8" t="s">
        <v>188</v>
      </c>
      <c r="S117" s="8" t="s">
        <v>248</v>
      </c>
      <c r="T117" s="8" t="s">
        <v>201</v>
      </c>
      <c r="U117" s="8" t="s">
        <v>191</v>
      </c>
      <c r="V117" s="59">
        <v>45444</v>
      </c>
      <c r="W117" s="8" t="s">
        <v>203</v>
      </c>
      <c r="X117" s="8" t="s">
        <v>206</v>
      </c>
      <c r="Y117" s="8">
        <v>19</v>
      </c>
      <c r="Z117" s="8">
        <v>19</v>
      </c>
      <c r="AA117" s="8">
        <v>12</v>
      </c>
      <c r="AB117" s="8">
        <v>0</v>
      </c>
      <c r="AC117" s="8">
        <v>0</v>
      </c>
      <c r="AD117" s="8">
        <v>0</v>
      </c>
      <c r="AE117" s="8">
        <v>0</v>
      </c>
      <c r="AF117" s="8">
        <v>19</v>
      </c>
      <c r="AG117" s="8">
        <v>0</v>
      </c>
      <c r="AH117" s="8">
        <v>19</v>
      </c>
      <c r="AI117" s="8">
        <v>12</v>
      </c>
      <c r="AJ117" s="8" t="s">
        <v>188</v>
      </c>
      <c r="AK117" s="8" t="s">
        <v>245</v>
      </c>
      <c r="AL117" s="8" t="s">
        <v>670</v>
      </c>
    </row>
    <row r="118" spans="1:38" x14ac:dyDescent="0.35">
      <c r="A118" s="8">
        <v>447699</v>
      </c>
      <c r="B118" s="8">
        <v>131380</v>
      </c>
      <c r="C118" s="8" t="s">
        <v>188</v>
      </c>
      <c r="D118" s="8">
        <v>60168</v>
      </c>
      <c r="E118" s="8" t="s">
        <v>246</v>
      </c>
      <c r="F118" s="8">
        <v>3073338</v>
      </c>
      <c r="G118" s="8">
        <v>6.34</v>
      </c>
      <c r="H118" s="8" t="s">
        <v>222</v>
      </c>
      <c r="I118" s="59">
        <v>44880</v>
      </c>
      <c r="J118" s="8" t="s">
        <v>191</v>
      </c>
      <c r="K118" s="8" t="s">
        <v>192</v>
      </c>
      <c r="L118" s="8" t="s">
        <v>230</v>
      </c>
      <c r="M118" s="8" t="s">
        <v>223</v>
      </c>
      <c r="N118" s="8" t="s">
        <v>195</v>
      </c>
      <c r="O118" s="8" t="s">
        <v>224</v>
      </c>
      <c r="P118" s="8" t="s">
        <v>247</v>
      </c>
      <c r="R118" s="8" t="s">
        <v>188</v>
      </c>
      <c r="S118" s="8" t="s">
        <v>248</v>
      </c>
      <c r="T118" s="8" t="s">
        <v>201</v>
      </c>
      <c r="U118" s="8" t="s">
        <v>191</v>
      </c>
      <c r="V118" s="59">
        <v>45444</v>
      </c>
      <c r="W118" s="8" t="s">
        <v>203</v>
      </c>
      <c r="X118" s="8" t="s">
        <v>211</v>
      </c>
      <c r="Y118" s="8">
        <v>5</v>
      </c>
      <c r="Z118" s="8">
        <v>5</v>
      </c>
      <c r="AA118" s="8">
        <v>0</v>
      </c>
      <c r="AB118" s="8">
        <v>0</v>
      </c>
      <c r="AC118" s="8">
        <v>0</v>
      </c>
      <c r="AD118" s="8">
        <v>0</v>
      </c>
      <c r="AE118" s="8">
        <v>0</v>
      </c>
      <c r="AF118" s="8">
        <v>5</v>
      </c>
      <c r="AG118" s="8">
        <v>0</v>
      </c>
      <c r="AH118" s="8">
        <v>5</v>
      </c>
      <c r="AI118" s="8">
        <v>0</v>
      </c>
      <c r="AJ118" s="8" t="s">
        <v>188</v>
      </c>
      <c r="AK118" s="8" t="s">
        <v>245</v>
      </c>
      <c r="AL118" s="8" t="s">
        <v>670</v>
      </c>
    </row>
    <row r="119" spans="1:38" x14ac:dyDescent="0.35">
      <c r="A119" s="8">
        <v>447699</v>
      </c>
      <c r="B119" s="8">
        <v>131380</v>
      </c>
      <c r="C119" s="8" t="s">
        <v>188</v>
      </c>
      <c r="D119" s="8">
        <v>60168</v>
      </c>
      <c r="E119" s="8" t="s">
        <v>246</v>
      </c>
      <c r="F119" s="8">
        <v>3073338</v>
      </c>
      <c r="G119" s="8">
        <v>6.34</v>
      </c>
      <c r="H119" s="8" t="s">
        <v>222</v>
      </c>
      <c r="I119" s="59">
        <v>44880</v>
      </c>
      <c r="J119" s="8" t="s">
        <v>191</v>
      </c>
      <c r="K119" s="8" t="s">
        <v>192</v>
      </c>
      <c r="L119" s="8" t="s">
        <v>193</v>
      </c>
      <c r="M119" s="8" t="s">
        <v>223</v>
      </c>
      <c r="N119" s="8" t="s">
        <v>195</v>
      </c>
      <c r="O119" s="8" t="s">
        <v>224</v>
      </c>
      <c r="P119" s="8" t="s">
        <v>247</v>
      </c>
      <c r="R119" s="8" t="s">
        <v>188</v>
      </c>
      <c r="S119" s="8" t="s">
        <v>248</v>
      </c>
      <c r="T119" s="8" t="s">
        <v>201</v>
      </c>
      <c r="U119" s="8" t="s">
        <v>191</v>
      </c>
      <c r="V119" s="59">
        <v>45444</v>
      </c>
      <c r="W119" s="8" t="s">
        <v>207</v>
      </c>
      <c r="X119" s="8" t="s">
        <v>204</v>
      </c>
      <c r="Y119" s="8">
        <v>4</v>
      </c>
      <c r="Z119" s="8">
        <v>4</v>
      </c>
      <c r="AA119" s="8">
        <v>0</v>
      </c>
      <c r="AB119" s="8">
        <v>0</v>
      </c>
      <c r="AC119" s="8">
        <v>0</v>
      </c>
      <c r="AD119" s="8">
        <v>0</v>
      </c>
      <c r="AE119" s="8">
        <v>0</v>
      </c>
      <c r="AF119" s="8">
        <v>4</v>
      </c>
      <c r="AG119" s="8">
        <v>0</v>
      </c>
      <c r="AH119" s="8">
        <v>4</v>
      </c>
      <c r="AI119" s="8">
        <v>0</v>
      </c>
      <c r="AJ119" s="8" t="s">
        <v>188</v>
      </c>
      <c r="AK119" s="8" t="s">
        <v>245</v>
      </c>
      <c r="AL119" s="8" t="s">
        <v>670</v>
      </c>
    </row>
    <row r="120" spans="1:38" x14ac:dyDescent="0.35">
      <c r="A120" s="8">
        <v>447699</v>
      </c>
      <c r="B120" s="8">
        <v>131380</v>
      </c>
      <c r="C120" s="8" t="s">
        <v>188</v>
      </c>
      <c r="D120" s="8">
        <v>60168</v>
      </c>
      <c r="E120" s="8" t="s">
        <v>246</v>
      </c>
      <c r="F120" s="8">
        <v>3073338</v>
      </c>
      <c r="G120" s="8">
        <v>6.34</v>
      </c>
      <c r="H120" s="8" t="s">
        <v>222</v>
      </c>
      <c r="I120" s="59">
        <v>44880</v>
      </c>
      <c r="J120" s="8" t="s">
        <v>191</v>
      </c>
      <c r="K120" s="8" t="s">
        <v>192</v>
      </c>
      <c r="L120" s="8" t="s">
        <v>193</v>
      </c>
      <c r="M120" s="8" t="s">
        <v>223</v>
      </c>
      <c r="N120" s="8" t="s">
        <v>195</v>
      </c>
      <c r="O120" s="8" t="s">
        <v>224</v>
      </c>
      <c r="P120" s="8" t="s">
        <v>247</v>
      </c>
      <c r="R120" s="8" t="s">
        <v>188</v>
      </c>
      <c r="S120" s="8" t="s">
        <v>248</v>
      </c>
      <c r="T120" s="8" t="s">
        <v>201</v>
      </c>
      <c r="U120" s="8" t="s">
        <v>191</v>
      </c>
      <c r="V120" s="59">
        <v>45444</v>
      </c>
      <c r="W120" s="8" t="s">
        <v>203</v>
      </c>
      <c r="X120" s="8" t="s">
        <v>204</v>
      </c>
      <c r="Y120" s="8">
        <v>28</v>
      </c>
      <c r="Z120" s="8">
        <v>28</v>
      </c>
      <c r="AA120" s="8">
        <v>18</v>
      </c>
      <c r="AB120" s="8">
        <v>0</v>
      </c>
      <c r="AC120" s="8">
        <v>0</v>
      </c>
      <c r="AD120" s="8">
        <v>0</v>
      </c>
      <c r="AE120" s="8">
        <v>0</v>
      </c>
      <c r="AF120" s="8">
        <v>28</v>
      </c>
      <c r="AG120" s="8">
        <v>0</v>
      </c>
      <c r="AH120" s="8">
        <v>28</v>
      </c>
      <c r="AI120" s="8">
        <v>18</v>
      </c>
      <c r="AJ120" s="8" t="s">
        <v>188</v>
      </c>
      <c r="AK120" s="8" t="s">
        <v>245</v>
      </c>
      <c r="AL120" s="8" t="s">
        <v>670</v>
      </c>
    </row>
    <row r="121" spans="1:38" x14ac:dyDescent="0.35">
      <c r="A121" s="8">
        <v>447699</v>
      </c>
      <c r="B121" s="8">
        <v>131380</v>
      </c>
      <c r="C121" s="8" t="s">
        <v>188</v>
      </c>
      <c r="D121" s="8">
        <v>60168</v>
      </c>
      <c r="E121" s="8" t="s">
        <v>246</v>
      </c>
      <c r="F121" s="8">
        <v>3073338</v>
      </c>
      <c r="G121" s="8">
        <v>6.34</v>
      </c>
      <c r="H121" s="8" t="s">
        <v>222</v>
      </c>
      <c r="I121" s="59">
        <v>44880</v>
      </c>
      <c r="J121" s="8" t="s">
        <v>191</v>
      </c>
      <c r="K121" s="8" t="s">
        <v>192</v>
      </c>
      <c r="L121" s="8" t="s">
        <v>193</v>
      </c>
      <c r="M121" s="8" t="s">
        <v>223</v>
      </c>
      <c r="N121" s="8" t="s">
        <v>195</v>
      </c>
      <c r="O121" s="8" t="s">
        <v>224</v>
      </c>
      <c r="P121" s="8" t="s">
        <v>247</v>
      </c>
      <c r="R121" s="8" t="s">
        <v>188</v>
      </c>
      <c r="S121" s="8" t="s">
        <v>248</v>
      </c>
      <c r="T121" s="8" t="s">
        <v>201</v>
      </c>
      <c r="U121" s="8" t="s">
        <v>191</v>
      </c>
      <c r="V121" s="59">
        <v>45444</v>
      </c>
      <c r="W121" s="8" t="s">
        <v>203</v>
      </c>
      <c r="X121" s="8" t="s">
        <v>206</v>
      </c>
      <c r="Y121" s="8">
        <v>50</v>
      </c>
      <c r="Z121" s="8">
        <v>50</v>
      </c>
      <c r="AA121" s="8">
        <v>31</v>
      </c>
      <c r="AB121" s="8">
        <v>0</v>
      </c>
      <c r="AC121" s="8">
        <v>0</v>
      </c>
      <c r="AD121" s="8">
        <v>0</v>
      </c>
      <c r="AE121" s="8">
        <v>0</v>
      </c>
      <c r="AF121" s="8">
        <v>50</v>
      </c>
      <c r="AG121" s="8">
        <v>0</v>
      </c>
      <c r="AH121" s="8">
        <v>50</v>
      </c>
      <c r="AI121" s="8">
        <v>31</v>
      </c>
      <c r="AJ121" s="8" t="s">
        <v>188</v>
      </c>
      <c r="AK121" s="8" t="s">
        <v>245</v>
      </c>
      <c r="AL121" s="8" t="s">
        <v>670</v>
      </c>
    </row>
    <row r="122" spans="1:38" x14ac:dyDescent="0.35">
      <c r="A122" s="8">
        <v>447699</v>
      </c>
      <c r="B122" s="8">
        <v>131380</v>
      </c>
      <c r="C122" s="8" t="s">
        <v>188</v>
      </c>
      <c r="D122" s="8">
        <v>60168</v>
      </c>
      <c r="E122" s="8" t="s">
        <v>246</v>
      </c>
      <c r="F122" s="8">
        <v>3073338</v>
      </c>
      <c r="G122" s="8">
        <v>6.34</v>
      </c>
      <c r="H122" s="8" t="s">
        <v>222</v>
      </c>
      <c r="I122" s="59">
        <v>44880</v>
      </c>
      <c r="J122" s="8" t="s">
        <v>191</v>
      </c>
      <c r="K122" s="8" t="s">
        <v>192</v>
      </c>
      <c r="L122" s="8" t="s">
        <v>193</v>
      </c>
      <c r="M122" s="8" t="s">
        <v>223</v>
      </c>
      <c r="N122" s="8" t="s">
        <v>195</v>
      </c>
      <c r="O122" s="8" t="s">
        <v>224</v>
      </c>
      <c r="P122" s="8" t="s">
        <v>247</v>
      </c>
      <c r="R122" s="8" t="s">
        <v>188</v>
      </c>
      <c r="S122" s="8" t="s">
        <v>248</v>
      </c>
      <c r="T122" s="8" t="s">
        <v>201</v>
      </c>
      <c r="U122" s="8" t="s">
        <v>191</v>
      </c>
      <c r="V122" s="59">
        <v>45444</v>
      </c>
      <c r="W122" s="8" t="s">
        <v>203</v>
      </c>
      <c r="X122" s="8" t="s">
        <v>211</v>
      </c>
      <c r="Y122" s="8">
        <v>39</v>
      </c>
      <c r="Z122" s="8">
        <v>39</v>
      </c>
      <c r="AA122" s="8">
        <v>28</v>
      </c>
      <c r="AB122" s="8">
        <v>0</v>
      </c>
      <c r="AC122" s="8">
        <v>0</v>
      </c>
      <c r="AD122" s="8">
        <v>0</v>
      </c>
      <c r="AE122" s="8">
        <v>0</v>
      </c>
      <c r="AF122" s="8">
        <v>39</v>
      </c>
      <c r="AG122" s="8">
        <v>0</v>
      </c>
      <c r="AH122" s="8">
        <v>39</v>
      </c>
      <c r="AI122" s="8">
        <v>28</v>
      </c>
      <c r="AJ122" s="8" t="s">
        <v>188</v>
      </c>
      <c r="AK122" s="8" t="s">
        <v>245</v>
      </c>
      <c r="AL122" s="8" t="s">
        <v>670</v>
      </c>
    </row>
    <row r="123" spans="1:38" x14ac:dyDescent="0.35">
      <c r="A123" s="8">
        <v>447375</v>
      </c>
      <c r="B123" s="8">
        <v>131630</v>
      </c>
      <c r="C123" s="8" t="s">
        <v>188</v>
      </c>
      <c r="D123" s="8">
        <v>60168</v>
      </c>
      <c r="E123" s="8" t="s">
        <v>1087</v>
      </c>
      <c r="F123" s="8">
        <v>3179549</v>
      </c>
      <c r="G123" s="8">
        <v>8.68</v>
      </c>
      <c r="H123" s="8" t="s">
        <v>222</v>
      </c>
      <c r="I123" s="59">
        <v>45317</v>
      </c>
      <c r="J123" s="8" t="s">
        <v>191</v>
      </c>
      <c r="K123" s="8" t="s">
        <v>192</v>
      </c>
      <c r="L123" s="8" t="s">
        <v>193</v>
      </c>
      <c r="M123" s="8" t="s">
        <v>223</v>
      </c>
      <c r="N123" s="8" t="s">
        <v>195</v>
      </c>
      <c r="O123" s="8" t="s">
        <v>224</v>
      </c>
      <c r="P123" s="8" t="s">
        <v>676</v>
      </c>
      <c r="R123" s="8" t="s">
        <v>188</v>
      </c>
      <c r="S123" s="8" t="s">
        <v>1088</v>
      </c>
      <c r="T123" s="8" t="s">
        <v>201</v>
      </c>
      <c r="U123" s="8" t="s">
        <v>191</v>
      </c>
      <c r="W123" s="8" t="s">
        <v>207</v>
      </c>
      <c r="X123" s="8" t="s">
        <v>231</v>
      </c>
      <c r="Y123" s="8">
        <v>30</v>
      </c>
      <c r="Z123" s="8">
        <v>30</v>
      </c>
      <c r="AA123" s="8">
        <v>0</v>
      </c>
      <c r="AB123" s="8">
        <v>0</v>
      </c>
      <c r="AC123" s="8">
        <v>0</v>
      </c>
      <c r="AD123" s="8">
        <v>0</v>
      </c>
      <c r="AE123" s="8">
        <v>0</v>
      </c>
      <c r="AF123" s="8">
        <v>30</v>
      </c>
      <c r="AG123" s="8">
        <v>0</v>
      </c>
      <c r="AH123" s="8">
        <v>30</v>
      </c>
      <c r="AI123" s="8">
        <v>0</v>
      </c>
      <c r="AJ123" s="8" t="s">
        <v>188</v>
      </c>
      <c r="AK123" s="8" t="s">
        <v>245</v>
      </c>
      <c r="AL123" s="8" t="s">
        <v>670</v>
      </c>
    </row>
    <row r="124" spans="1:38" x14ac:dyDescent="0.35">
      <c r="A124" s="8">
        <v>447375</v>
      </c>
      <c r="B124" s="8">
        <v>131630</v>
      </c>
      <c r="C124" s="8" t="s">
        <v>188</v>
      </c>
      <c r="D124" s="8">
        <v>60168</v>
      </c>
      <c r="E124" s="8" t="s">
        <v>1087</v>
      </c>
      <c r="F124" s="8">
        <v>3179549</v>
      </c>
      <c r="G124" s="8">
        <v>8.68</v>
      </c>
      <c r="H124" s="8" t="s">
        <v>222</v>
      </c>
      <c r="I124" s="59">
        <v>45317</v>
      </c>
      <c r="J124" s="8" t="s">
        <v>191</v>
      </c>
      <c r="K124" s="8" t="s">
        <v>192</v>
      </c>
      <c r="L124" s="8" t="s">
        <v>193</v>
      </c>
      <c r="M124" s="8" t="s">
        <v>223</v>
      </c>
      <c r="N124" s="8" t="s">
        <v>195</v>
      </c>
      <c r="O124" s="8" t="s">
        <v>224</v>
      </c>
      <c r="P124" s="8" t="s">
        <v>676</v>
      </c>
      <c r="R124" s="8" t="s">
        <v>188</v>
      </c>
      <c r="S124" s="8" t="s">
        <v>1088</v>
      </c>
      <c r="T124" s="8" t="s">
        <v>201</v>
      </c>
      <c r="U124" s="8" t="s">
        <v>191</v>
      </c>
      <c r="W124" s="8" t="s">
        <v>207</v>
      </c>
      <c r="X124" s="8" t="s">
        <v>204</v>
      </c>
      <c r="Y124" s="8">
        <v>45</v>
      </c>
      <c r="Z124" s="8">
        <v>45</v>
      </c>
      <c r="AA124" s="8">
        <v>0</v>
      </c>
      <c r="AB124" s="8">
        <v>0</v>
      </c>
      <c r="AC124" s="8">
        <v>0</v>
      </c>
      <c r="AD124" s="8">
        <v>0</v>
      </c>
      <c r="AE124" s="8">
        <v>0</v>
      </c>
      <c r="AF124" s="8">
        <v>45</v>
      </c>
      <c r="AG124" s="8">
        <v>0</v>
      </c>
      <c r="AH124" s="8">
        <v>45</v>
      </c>
      <c r="AI124" s="8">
        <v>0</v>
      </c>
      <c r="AJ124" s="8" t="s">
        <v>188</v>
      </c>
      <c r="AK124" s="8" t="s">
        <v>245</v>
      </c>
      <c r="AL124" s="8" t="s">
        <v>670</v>
      </c>
    </row>
    <row r="125" spans="1:38" x14ac:dyDescent="0.35">
      <c r="A125" s="8">
        <v>447375</v>
      </c>
      <c r="B125" s="8">
        <v>131630</v>
      </c>
      <c r="C125" s="8" t="s">
        <v>188</v>
      </c>
      <c r="D125" s="8">
        <v>60168</v>
      </c>
      <c r="E125" s="8" t="s">
        <v>1087</v>
      </c>
      <c r="F125" s="8">
        <v>3179549</v>
      </c>
      <c r="G125" s="8">
        <v>8.68</v>
      </c>
      <c r="H125" s="8" t="s">
        <v>222</v>
      </c>
      <c r="I125" s="59">
        <v>45317</v>
      </c>
      <c r="J125" s="8" t="s">
        <v>191</v>
      </c>
      <c r="K125" s="8" t="s">
        <v>192</v>
      </c>
      <c r="L125" s="8" t="s">
        <v>193</v>
      </c>
      <c r="M125" s="8" t="s">
        <v>223</v>
      </c>
      <c r="N125" s="8" t="s">
        <v>195</v>
      </c>
      <c r="O125" s="8" t="s">
        <v>224</v>
      </c>
      <c r="P125" s="8" t="s">
        <v>676</v>
      </c>
      <c r="R125" s="8" t="s">
        <v>188</v>
      </c>
      <c r="S125" s="8" t="s">
        <v>1088</v>
      </c>
      <c r="T125" s="8" t="s">
        <v>201</v>
      </c>
      <c r="U125" s="8" t="s">
        <v>191</v>
      </c>
      <c r="W125" s="8" t="s">
        <v>203</v>
      </c>
      <c r="X125" s="8" t="s">
        <v>204</v>
      </c>
      <c r="Y125" s="8">
        <v>14</v>
      </c>
      <c r="Z125" s="8">
        <v>14</v>
      </c>
      <c r="AA125" s="8">
        <v>0</v>
      </c>
      <c r="AB125" s="8">
        <v>0</v>
      </c>
      <c r="AC125" s="8">
        <v>0</v>
      </c>
      <c r="AD125" s="8">
        <v>0</v>
      </c>
      <c r="AE125" s="8">
        <v>0</v>
      </c>
      <c r="AF125" s="8">
        <v>14</v>
      </c>
      <c r="AG125" s="8">
        <v>0</v>
      </c>
      <c r="AH125" s="8">
        <v>14</v>
      </c>
      <c r="AI125" s="8">
        <v>0</v>
      </c>
      <c r="AJ125" s="8" t="s">
        <v>188</v>
      </c>
      <c r="AK125" s="8" t="s">
        <v>245</v>
      </c>
      <c r="AL125" s="8" t="s">
        <v>670</v>
      </c>
    </row>
    <row r="126" spans="1:38" x14ac:dyDescent="0.35">
      <c r="A126" s="8">
        <v>447375</v>
      </c>
      <c r="B126" s="8">
        <v>131630</v>
      </c>
      <c r="C126" s="8" t="s">
        <v>188</v>
      </c>
      <c r="D126" s="8">
        <v>60168</v>
      </c>
      <c r="E126" s="8" t="s">
        <v>1087</v>
      </c>
      <c r="F126" s="8">
        <v>3179549</v>
      </c>
      <c r="G126" s="8">
        <v>8.68</v>
      </c>
      <c r="H126" s="8" t="s">
        <v>222</v>
      </c>
      <c r="I126" s="59">
        <v>45317</v>
      </c>
      <c r="J126" s="8" t="s">
        <v>191</v>
      </c>
      <c r="K126" s="8" t="s">
        <v>192</v>
      </c>
      <c r="L126" s="8" t="s">
        <v>193</v>
      </c>
      <c r="M126" s="8" t="s">
        <v>223</v>
      </c>
      <c r="N126" s="8" t="s">
        <v>195</v>
      </c>
      <c r="O126" s="8" t="s">
        <v>224</v>
      </c>
      <c r="P126" s="8" t="s">
        <v>676</v>
      </c>
      <c r="R126" s="8" t="s">
        <v>188</v>
      </c>
      <c r="S126" s="8" t="s">
        <v>1088</v>
      </c>
      <c r="T126" s="8" t="s">
        <v>201</v>
      </c>
      <c r="U126" s="8" t="s">
        <v>191</v>
      </c>
      <c r="W126" s="8" t="s">
        <v>203</v>
      </c>
      <c r="X126" s="8" t="s">
        <v>206</v>
      </c>
      <c r="Y126" s="8">
        <v>23</v>
      </c>
      <c r="Z126" s="8">
        <v>23</v>
      </c>
      <c r="AA126" s="8">
        <v>0</v>
      </c>
      <c r="AB126" s="8">
        <v>0</v>
      </c>
      <c r="AC126" s="8">
        <v>0</v>
      </c>
      <c r="AD126" s="8">
        <v>0</v>
      </c>
      <c r="AE126" s="8">
        <v>0</v>
      </c>
      <c r="AF126" s="8">
        <v>23</v>
      </c>
      <c r="AG126" s="8">
        <v>0</v>
      </c>
      <c r="AH126" s="8">
        <v>23</v>
      </c>
      <c r="AI126" s="8">
        <v>0</v>
      </c>
      <c r="AJ126" s="8" t="s">
        <v>188</v>
      </c>
      <c r="AK126" s="8" t="s">
        <v>245</v>
      </c>
      <c r="AL126" s="8" t="s">
        <v>670</v>
      </c>
    </row>
    <row r="127" spans="1:38" x14ac:dyDescent="0.35">
      <c r="A127" s="8">
        <v>447375</v>
      </c>
      <c r="B127" s="8">
        <v>131630</v>
      </c>
      <c r="C127" s="8" t="s">
        <v>188</v>
      </c>
      <c r="D127" s="8">
        <v>60168</v>
      </c>
      <c r="E127" s="8" t="s">
        <v>1087</v>
      </c>
      <c r="F127" s="8">
        <v>3179549</v>
      </c>
      <c r="G127" s="8">
        <v>8.68</v>
      </c>
      <c r="H127" s="8" t="s">
        <v>222</v>
      </c>
      <c r="I127" s="59">
        <v>45317</v>
      </c>
      <c r="J127" s="8" t="s">
        <v>191</v>
      </c>
      <c r="K127" s="8" t="s">
        <v>192</v>
      </c>
      <c r="L127" s="8" t="s">
        <v>193</v>
      </c>
      <c r="M127" s="8" t="s">
        <v>223</v>
      </c>
      <c r="N127" s="8" t="s">
        <v>195</v>
      </c>
      <c r="O127" s="8" t="s">
        <v>224</v>
      </c>
      <c r="P127" s="8" t="s">
        <v>676</v>
      </c>
      <c r="R127" s="8" t="s">
        <v>188</v>
      </c>
      <c r="S127" s="8" t="s">
        <v>1088</v>
      </c>
      <c r="T127" s="8" t="s">
        <v>201</v>
      </c>
      <c r="U127" s="8" t="s">
        <v>191</v>
      </c>
      <c r="W127" s="8" t="s">
        <v>203</v>
      </c>
      <c r="X127" s="8" t="s">
        <v>211</v>
      </c>
      <c r="Y127" s="8">
        <v>6</v>
      </c>
      <c r="Z127" s="8">
        <v>6</v>
      </c>
      <c r="AA127" s="8">
        <v>0</v>
      </c>
      <c r="AB127" s="8">
        <v>0</v>
      </c>
      <c r="AC127" s="8">
        <v>0</v>
      </c>
      <c r="AD127" s="8">
        <v>0</v>
      </c>
      <c r="AE127" s="8">
        <v>0</v>
      </c>
      <c r="AF127" s="8">
        <v>6</v>
      </c>
      <c r="AG127" s="8">
        <v>0</v>
      </c>
      <c r="AH127" s="8">
        <v>6</v>
      </c>
      <c r="AI127" s="8">
        <v>0</v>
      </c>
      <c r="AJ127" s="8" t="s">
        <v>188</v>
      </c>
      <c r="AK127" s="8" t="s">
        <v>245</v>
      </c>
      <c r="AL127" s="8" t="s">
        <v>670</v>
      </c>
    </row>
    <row r="128" spans="1:38" x14ac:dyDescent="0.35">
      <c r="A128" s="8">
        <v>447375</v>
      </c>
      <c r="B128" s="8">
        <v>131630</v>
      </c>
      <c r="C128" s="8" t="s">
        <v>188</v>
      </c>
      <c r="D128" s="8">
        <v>60168</v>
      </c>
      <c r="E128" s="8" t="s">
        <v>1087</v>
      </c>
      <c r="F128" s="8">
        <v>3179549</v>
      </c>
      <c r="G128" s="8">
        <v>8.68</v>
      </c>
      <c r="H128" s="8" t="s">
        <v>222</v>
      </c>
      <c r="I128" s="59">
        <v>45317</v>
      </c>
      <c r="J128" s="8" t="s">
        <v>191</v>
      </c>
      <c r="K128" s="8" t="s">
        <v>192</v>
      </c>
      <c r="L128" s="8" t="s">
        <v>230</v>
      </c>
      <c r="M128" s="8" t="s">
        <v>223</v>
      </c>
      <c r="N128" s="8" t="s">
        <v>195</v>
      </c>
      <c r="O128" s="8" t="s">
        <v>224</v>
      </c>
      <c r="P128" s="8" t="s">
        <v>676</v>
      </c>
      <c r="R128" s="8" t="s">
        <v>188</v>
      </c>
      <c r="S128" s="8" t="s">
        <v>1088</v>
      </c>
      <c r="T128" s="8" t="s">
        <v>201</v>
      </c>
      <c r="U128" s="8" t="s">
        <v>191</v>
      </c>
      <c r="W128" s="8" t="s">
        <v>207</v>
      </c>
      <c r="X128" s="8" t="s">
        <v>231</v>
      </c>
      <c r="Y128" s="8">
        <v>35</v>
      </c>
      <c r="Z128" s="8">
        <v>35</v>
      </c>
      <c r="AA128" s="8">
        <v>0</v>
      </c>
      <c r="AB128" s="8">
        <v>0</v>
      </c>
      <c r="AC128" s="8">
        <v>0</v>
      </c>
      <c r="AD128" s="8">
        <v>0</v>
      </c>
      <c r="AE128" s="8">
        <v>0</v>
      </c>
      <c r="AF128" s="8">
        <v>35</v>
      </c>
      <c r="AG128" s="8">
        <v>0</v>
      </c>
      <c r="AH128" s="8">
        <v>35</v>
      </c>
      <c r="AI128" s="8">
        <v>0</v>
      </c>
      <c r="AJ128" s="8" t="s">
        <v>188</v>
      </c>
      <c r="AK128" s="8" t="s">
        <v>245</v>
      </c>
      <c r="AL128" s="8" t="s">
        <v>670</v>
      </c>
    </row>
    <row r="129" spans="1:38" x14ac:dyDescent="0.35">
      <c r="A129" s="8">
        <v>447375</v>
      </c>
      <c r="B129" s="8">
        <v>131630</v>
      </c>
      <c r="C129" s="8" t="s">
        <v>188</v>
      </c>
      <c r="D129" s="8">
        <v>60168</v>
      </c>
      <c r="E129" s="8" t="s">
        <v>1087</v>
      </c>
      <c r="F129" s="8">
        <v>3179549</v>
      </c>
      <c r="G129" s="8">
        <v>8.68</v>
      </c>
      <c r="H129" s="8" t="s">
        <v>222</v>
      </c>
      <c r="I129" s="59">
        <v>45317</v>
      </c>
      <c r="J129" s="8" t="s">
        <v>191</v>
      </c>
      <c r="K129" s="8" t="s">
        <v>192</v>
      </c>
      <c r="L129" s="8" t="s">
        <v>230</v>
      </c>
      <c r="M129" s="8" t="s">
        <v>223</v>
      </c>
      <c r="N129" s="8" t="s">
        <v>195</v>
      </c>
      <c r="O129" s="8" t="s">
        <v>224</v>
      </c>
      <c r="P129" s="8" t="s">
        <v>676</v>
      </c>
      <c r="R129" s="8" t="s">
        <v>188</v>
      </c>
      <c r="S129" s="8" t="s">
        <v>1088</v>
      </c>
      <c r="T129" s="8" t="s">
        <v>201</v>
      </c>
      <c r="U129" s="8" t="s">
        <v>191</v>
      </c>
      <c r="W129" s="8" t="s">
        <v>207</v>
      </c>
      <c r="X129" s="8" t="s">
        <v>204</v>
      </c>
      <c r="Y129" s="8">
        <v>23</v>
      </c>
      <c r="Z129" s="8">
        <v>23</v>
      </c>
      <c r="AA129" s="8">
        <v>0</v>
      </c>
      <c r="AB129" s="8">
        <v>0</v>
      </c>
      <c r="AC129" s="8">
        <v>0</v>
      </c>
      <c r="AD129" s="8">
        <v>0</v>
      </c>
      <c r="AE129" s="8">
        <v>0</v>
      </c>
      <c r="AF129" s="8">
        <v>23</v>
      </c>
      <c r="AG129" s="8">
        <v>0</v>
      </c>
      <c r="AH129" s="8">
        <v>23</v>
      </c>
      <c r="AI129" s="8">
        <v>0</v>
      </c>
      <c r="AJ129" s="8" t="s">
        <v>188</v>
      </c>
      <c r="AK129" s="8" t="s">
        <v>245</v>
      </c>
      <c r="AL129" s="8" t="s">
        <v>670</v>
      </c>
    </row>
    <row r="130" spans="1:38" x14ac:dyDescent="0.35">
      <c r="A130" s="8">
        <v>447375</v>
      </c>
      <c r="B130" s="8">
        <v>131630</v>
      </c>
      <c r="C130" s="8" t="s">
        <v>188</v>
      </c>
      <c r="D130" s="8">
        <v>60168</v>
      </c>
      <c r="E130" s="8" t="s">
        <v>1087</v>
      </c>
      <c r="F130" s="8">
        <v>3179549</v>
      </c>
      <c r="G130" s="8">
        <v>8.68</v>
      </c>
      <c r="H130" s="8" t="s">
        <v>222</v>
      </c>
      <c r="I130" s="59">
        <v>45317</v>
      </c>
      <c r="J130" s="8" t="s">
        <v>191</v>
      </c>
      <c r="K130" s="8" t="s">
        <v>192</v>
      </c>
      <c r="L130" s="8" t="s">
        <v>230</v>
      </c>
      <c r="M130" s="8" t="s">
        <v>223</v>
      </c>
      <c r="N130" s="8" t="s">
        <v>195</v>
      </c>
      <c r="O130" s="8" t="s">
        <v>224</v>
      </c>
      <c r="P130" s="8" t="s">
        <v>676</v>
      </c>
      <c r="R130" s="8" t="s">
        <v>188</v>
      </c>
      <c r="S130" s="8" t="s">
        <v>1088</v>
      </c>
      <c r="T130" s="8" t="s">
        <v>201</v>
      </c>
      <c r="U130" s="8" t="s">
        <v>191</v>
      </c>
      <c r="W130" s="8" t="s">
        <v>203</v>
      </c>
      <c r="X130" s="8" t="s">
        <v>204</v>
      </c>
      <c r="Y130" s="8">
        <v>6</v>
      </c>
      <c r="Z130" s="8">
        <v>6</v>
      </c>
      <c r="AA130" s="8">
        <v>0</v>
      </c>
      <c r="AB130" s="8">
        <v>0</v>
      </c>
      <c r="AC130" s="8">
        <v>0</v>
      </c>
      <c r="AD130" s="8">
        <v>0</v>
      </c>
      <c r="AE130" s="8">
        <v>0</v>
      </c>
      <c r="AF130" s="8">
        <v>6</v>
      </c>
      <c r="AG130" s="8">
        <v>0</v>
      </c>
      <c r="AH130" s="8">
        <v>6</v>
      </c>
      <c r="AI130" s="8">
        <v>0</v>
      </c>
      <c r="AJ130" s="8" t="s">
        <v>188</v>
      </c>
      <c r="AK130" s="8" t="s">
        <v>245</v>
      </c>
      <c r="AL130" s="8" t="s">
        <v>670</v>
      </c>
    </row>
    <row r="131" spans="1:38" x14ac:dyDescent="0.35">
      <c r="A131" s="8">
        <v>447375</v>
      </c>
      <c r="B131" s="8">
        <v>131630</v>
      </c>
      <c r="C131" s="8" t="s">
        <v>188</v>
      </c>
      <c r="D131" s="8">
        <v>60168</v>
      </c>
      <c r="E131" s="8" t="s">
        <v>1087</v>
      </c>
      <c r="F131" s="8">
        <v>3179549</v>
      </c>
      <c r="G131" s="8">
        <v>8.68</v>
      </c>
      <c r="H131" s="8" t="s">
        <v>222</v>
      </c>
      <c r="I131" s="59">
        <v>45317</v>
      </c>
      <c r="J131" s="8" t="s">
        <v>191</v>
      </c>
      <c r="K131" s="8" t="s">
        <v>192</v>
      </c>
      <c r="L131" s="8" t="s">
        <v>230</v>
      </c>
      <c r="M131" s="8" t="s">
        <v>223</v>
      </c>
      <c r="N131" s="8" t="s">
        <v>195</v>
      </c>
      <c r="O131" s="8" t="s">
        <v>224</v>
      </c>
      <c r="P131" s="8" t="s">
        <v>676</v>
      </c>
      <c r="R131" s="8" t="s">
        <v>188</v>
      </c>
      <c r="S131" s="8" t="s">
        <v>1088</v>
      </c>
      <c r="T131" s="8" t="s">
        <v>201</v>
      </c>
      <c r="U131" s="8" t="s">
        <v>191</v>
      </c>
      <c r="W131" s="8" t="s">
        <v>203</v>
      </c>
      <c r="X131" s="8" t="s">
        <v>206</v>
      </c>
      <c r="Y131" s="8">
        <v>3</v>
      </c>
      <c r="Z131" s="8">
        <v>3</v>
      </c>
      <c r="AA131" s="8">
        <v>0</v>
      </c>
      <c r="AB131" s="8">
        <v>0</v>
      </c>
      <c r="AC131" s="8">
        <v>0</v>
      </c>
      <c r="AD131" s="8">
        <v>0</v>
      </c>
      <c r="AE131" s="8">
        <v>0</v>
      </c>
      <c r="AF131" s="8">
        <v>3</v>
      </c>
      <c r="AG131" s="8">
        <v>0</v>
      </c>
      <c r="AH131" s="8">
        <v>3</v>
      </c>
      <c r="AI131" s="8">
        <v>0</v>
      </c>
      <c r="AJ131" s="8" t="s">
        <v>188</v>
      </c>
      <c r="AK131" s="8" t="s">
        <v>245</v>
      </c>
      <c r="AL131" s="8" t="s">
        <v>670</v>
      </c>
    </row>
    <row r="132" spans="1:38" x14ac:dyDescent="0.35">
      <c r="A132" s="8">
        <v>447375</v>
      </c>
      <c r="B132" s="8">
        <v>131630</v>
      </c>
      <c r="C132" s="8" t="s">
        <v>188</v>
      </c>
      <c r="D132" s="8">
        <v>60168</v>
      </c>
      <c r="E132" s="8" t="s">
        <v>1087</v>
      </c>
      <c r="F132" s="8">
        <v>3179549</v>
      </c>
      <c r="G132" s="8">
        <v>8.68</v>
      </c>
      <c r="H132" s="8" t="s">
        <v>222</v>
      </c>
      <c r="I132" s="59">
        <v>45317</v>
      </c>
      <c r="J132" s="8" t="s">
        <v>191</v>
      </c>
      <c r="K132" s="8" t="s">
        <v>192</v>
      </c>
      <c r="L132" s="8" t="s">
        <v>230</v>
      </c>
      <c r="M132" s="8" t="s">
        <v>223</v>
      </c>
      <c r="N132" s="8" t="s">
        <v>195</v>
      </c>
      <c r="O132" s="8" t="s">
        <v>224</v>
      </c>
      <c r="P132" s="8" t="s">
        <v>676</v>
      </c>
      <c r="R132" s="8" t="s">
        <v>188</v>
      </c>
      <c r="S132" s="8" t="s">
        <v>1088</v>
      </c>
      <c r="T132" s="8" t="s">
        <v>201</v>
      </c>
      <c r="U132" s="8" t="s">
        <v>191</v>
      </c>
      <c r="W132" s="8" t="s">
        <v>203</v>
      </c>
      <c r="X132" s="8" t="s">
        <v>211</v>
      </c>
      <c r="Y132" s="8">
        <v>7</v>
      </c>
      <c r="Z132" s="8">
        <v>7</v>
      </c>
      <c r="AA132" s="8">
        <v>0</v>
      </c>
      <c r="AB132" s="8">
        <v>0</v>
      </c>
      <c r="AC132" s="8">
        <v>0</v>
      </c>
      <c r="AD132" s="8">
        <v>0</v>
      </c>
      <c r="AE132" s="8">
        <v>0</v>
      </c>
      <c r="AF132" s="8">
        <v>7</v>
      </c>
      <c r="AG132" s="8">
        <v>0</v>
      </c>
      <c r="AH132" s="8">
        <v>7</v>
      </c>
      <c r="AI132" s="8">
        <v>0</v>
      </c>
      <c r="AJ132" s="8" t="s">
        <v>188</v>
      </c>
      <c r="AK132" s="8" t="s">
        <v>245</v>
      </c>
      <c r="AL132" s="8" t="s">
        <v>670</v>
      </c>
    </row>
    <row r="133" spans="1:38" x14ac:dyDescent="0.35">
      <c r="A133" s="28" t="s">
        <v>1399</v>
      </c>
      <c r="I133" s="59"/>
      <c r="V133" s="59"/>
      <c r="AH133" s="28">
        <f>SUM(AH90:AH132)</f>
        <v>1324</v>
      </c>
    </row>
    <row r="134" spans="1:38" x14ac:dyDescent="0.35">
      <c r="A134" s="8">
        <v>466975</v>
      </c>
      <c r="B134" s="8">
        <v>109159</v>
      </c>
      <c r="C134" s="8" t="s">
        <v>188</v>
      </c>
      <c r="D134" s="8">
        <v>41617</v>
      </c>
      <c r="E134" s="8" t="s">
        <v>665</v>
      </c>
      <c r="F134" s="8">
        <v>200014</v>
      </c>
      <c r="G134" s="8">
        <v>185.95</v>
      </c>
      <c r="H134" s="8" t="s">
        <v>666</v>
      </c>
      <c r="I134" s="59">
        <v>40869</v>
      </c>
      <c r="J134" s="8" t="s">
        <v>191</v>
      </c>
      <c r="K134" s="8" t="s">
        <v>192</v>
      </c>
      <c r="L134" s="8" t="s">
        <v>193</v>
      </c>
      <c r="M134" s="8" t="s">
        <v>223</v>
      </c>
      <c r="N134" s="8" t="s">
        <v>195</v>
      </c>
      <c r="O134" s="8" t="s">
        <v>224</v>
      </c>
      <c r="P134" s="8" t="s">
        <v>667</v>
      </c>
      <c r="R134" s="8" t="s">
        <v>226</v>
      </c>
      <c r="S134" s="8" t="s">
        <v>668</v>
      </c>
      <c r="T134" s="8" t="s">
        <v>201</v>
      </c>
      <c r="U134" s="8" t="s">
        <v>191</v>
      </c>
      <c r="V134" s="59">
        <v>41303</v>
      </c>
      <c r="W134" s="8" t="s">
        <v>203</v>
      </c>
      <c r="X134" s="8" t="s">
        <v>554</v>
      </c>
      <c r="Y134" s="8">
        <v>1920</v>
      </c>
      <c r="Z134" s="8">
        <v>765</v>
      </c>
      <c r="AA134" s="8">
        <v>0</v>
      </c>
      <c r="AB134" s="8">
        <v>0</v>
      </c>
      <c r="AC134" s="8">
        <v>0</v>
      </c>
      <c r="AD134" s="8">
        <v>0</v>
      </c>
      <c r="AE134" s="8">
        <v>0</v>
      </c>
      <c r="AF134" s="8">
        <v>765</v>
      </c>
      <c r="AG134" s="8">
        <v>0</v>
      </c>
      <c r="AH134" s="8">
        <v>765</v>
      </c>
      <c r="AI134" s="8">
        <v>0</v>
      </c>
      <c r="AJ134" s="8" t="s">
        <v>669</v>
      </c>
      <c r="AK134" s="8" t="s">
        <v>62</v>
      </c>
      <c r="AL134" s="8" t="s">
        <v>670</v>
      </c>
    </row>
    <row r="135" spans="1:38" x14ac:dyDescent="0.35">
      <c r="A135" s="8">
        <v>466975</v>
      </c>
      <c r="B135" s="8">
        <v>109159</v>
      </c>
      <c r="C135" s="8" t="s">
        <v>188</v>
      </c>
      <c r="D135" s="8">
        <v>41617</v>
      </c>
      <c r="E135" s="8" t="s">
        <v>665</v>
      </c>
      <c r="F135" s="8">
        <v>200014</v>
      </c>
      <c r="G135" s="8">
        <v>185.95</v>
      </c>
      <c r="H135" s="8" t="s">
        <v>666</v>
      </c>
      <c r="I135" s="59">
        <v>40869</v>
      </c>
      <c r="J135" s="8" t="s">
        <v>191</v>
      </c>
      <c r="K135" s="8" t="s">
        <v>192</v>
      </c>
      <c r="L135" s="8" t="s">
        <v>193</v>
      </c>
      <c r="M135" s="8" t="s">
        <v>223</v>
      </c>
      <c r="N135" s="8" t="s">
        <v>195</v>
      </c>
      <c r="O135" s="8" t="s">
        <v>224</v>
      </c>
      <c r="P135" s="8" t="s">
        <v>667</v>
      </c>
      <c r="R135" s="8" t="s">
        <v>226</v>
      </c>
      <c r="S135" s="8" t="s">
        <v>668</v>
      </c>
      <c r="T135" s="8" t="s">
        <v>201</v>
      </c>
      <c r="U135" s="8" t="s">
        <v>191</v>
      </c>
      <c r="V135" s="59">
        <v>41303</v>
      </c>
      <c r="W135" s="8" t="s">
        <v>203</v>
      </c>
      <c r="X135" s="8" t="s">
        <v>204</v>
      </c>
      <c r="Y135" s="8">
        <v>26</v>
      </c>
      <c r="Z135" s="8">
        <v>26</v>
      </c>
      <c r="AA135" s="8">
        <v>26</v>
      </c>
      <c r="AB135" s="8">
        <v>26</v>
      </c>
      <c r="AC135" s="8">
        <v>0</v>
      </c>
      <c r="AD135" s="8">
        <v>0</v>
      </c>
      <c r="AE135" s="8">
        <v>0</v>
      </c>
      <c r="AF135" s="8">
        <v>0</v>
      </c>
      <c r="AG135" s="8">
        <v>0</v>
      </c>
      <c r="AH135" s="8">
        <v>0</v>
      </c>
      <c r="AI135" s="8">
        <v>0</v>
      </c>
      <c r="AJ135" s="8" t="s">
        <v>669</v>
      </c>
      <c r="AK135" s="8" t="s">
        <v>62</v>
      </c>
      <c r="AL135" s="8" t="s">
        <v>670</v>
      </c>
    </row>
    <row r="136" spans="1:38" x14ac:dyDescent="0.35">
      <c r="A136" s="8">
        <v>466975</v>
      </c>
      <c r="B136" s="8">
        <v>109159</v>
      </c>
      <c r="C136" s="8" t="s">
        <v>188</v>
      </c>
      <c r="D136" s="8">
        <v>41617</v>
      </c>
      <c r="E136" s="8" t="s">
        <v>665</v>
      </c>
      <c r="F136" s="8">
        <v>200014</v>
      </c>
      <c r="G136" s="8">
        <v>185.95</v>
      </c>
      <c r="H136" s="8" t="s">
        <v>666</v>
      </c>
      <c r="I136" s="59">
        <v>40869</v>
      </c>
      <c r="J136" s="8" t="s">
        <v>191</v>
      </c>
      <c r="K136" s="8" t="s">
        <v>192</v>
      </c>
      <c r="L136" s="8" t="s">
        <v>193</v>
      </c>
      <c r="M136" s="8" t="s">
        <v>223</v>
      </c>
      <c r="N136" s="8" t="s">
        <v>195</v>
      </c>
      <c r="O136" s="8" t="s">
        <v>224</v>
      </c>
      <c r="P136" s="8" t="s">
        <v>667</v>
      </c>
      <c r="R136" s="8" t="s">
        <v>226</v>
      </c>
      <c r="S136" s="8" t="s">
        <v>668</v>
      </c>
      <c r="T136" s="8" t="s">
        <v>201</v>
      </c>
      <c r="U136" s="8" t="s">
        <v>191</v>
      </c>
      <c r="V136" s="59">
        <v>41303</v>
      </c>
      <c r="W136" s="8" t="s">
        <v>203</v>
      </c>
      <c r="X136" s="8" t="s">
        <v>206</v>
      </c>
      <c r="Y136" s="8">
        <v>36</v>
      </c>
      <c r="Z136" s="8">
        <v>36</v>
      </c>
      <c r="AA136" s="8">
        <v>36</v>
      </c>
      <c r="AB136" s="8">
        <v>36</v>
      </c>
      <c r="AC136" s="8">
        <v>0</v>
      </c>
      <c r="AD136" s="8">
        <v>0</v>
      </c>
      <c r="AE136" s="8">
        <v>0</v>
      </c>
      <c r="AF136" s="8">
        <v>0</v>
      </c>
      <c r="AG136" s="8">
        <v>0</v>
      </c>
      <c r="AH136" s="8">
        <v>0</v>
      </c>
      <c r="AI136" s="8">
        <v>0</v>
      </c>
      <c r="AJ136" s="8" t="s">
        <v>669</v>
      </c>
      <c r="AK136" s="8" t="s">
        <v>62</v>
      </c>
      <c r="AL136" s="8" t="s">
        <v>670</v>
      </c>
    </row>
    <row r="137" spans="1:38" x14ac:dyDescent="0.35">
      <c r="A137" s="8">
        <v>466975</v>
      </c>
      <c r="B137" s="8">
        <v>109159</v>
      </c>
      <c r="C137" s="8" t="s">
        <v>188</v>
      </c>
      <c r="D137" s="8">
        <v>41617</v>
      </c>
      <c r="E137" s="8" t="s">
        <v>665</v>
      </c>
      <c r="F137" s="8">
        <v>200014</v>
      </c>
      <c r="G137" s="8">
        <v>185.95</v>
      </c>
      <c r="H137" s="8" t="s">
        <v>666</v>
      </c>
      <c r="I137" s="59">
        <v>40869</v>
      </c>
      <c r="J137" s="8" t="s">
        <v>191</v>
      </c>
      <c r="K137" s="8" t="s">
        <v>192</v>
      </c>
      <c r="L137" s="8" t="s">
        <v>193</v>
      </c>
      <c r="M137" s="8" t="s">
        <v>223</v>
      </c>
      <c r="N137" s="8" t="s">
        <v>195</v>
      </c>
      <c r="O137" s="8" t="s">
        <v>224</v>
      </c>
      <c r="P137" s="8" t="s">
        <v>667</v>
      </c>
      <c r="R137" s="8" t="s">
        <v>226</v>
      </c>
      <c r="S137" s="8" t="s">
        <v>668</v>
      </c>
      <c r="T137" s="8" t="s">
        <v>201</v>
      </c>
      <c r="U137" s="8" t="s">
        <v>191</v>
      </c>
      <c r="V137" s="59">
        <v>41303</v>
      </c>
      <c r="W137" s="8" t="s">
        <v>203</v>
      </c>
      <c r="X137" s="8" t="s">
        <v>211</v>
      </c>
      <c r="Y137" s="8">
        <v>29</v>
      </c>
      <c r="Z137" s="8">
        <v>29</v>
      </c>
      <c r="AA137" s="8">
        <v>29</v>
      </c>
      <c r="AB137" s="8">
        <v>29</v>
      </c>
      <c r="AC137" s="8">
        <v>0</v>
      </c>
      <c r="AD137" s="8">
        <v>0</v>
      </c>
      <c r="AE137" s="8">
        <v>0</v>
      </c>
      <c r="AF137" s="8">
        <v>0</v>
      </c>
      <c r="AG137" s="8">
        <v>0</v>
      </c>
      <c r="AH137" s="8">
        <v>0</v>
      </c>
      <c r="AI137" s="8">
        <v>0</v>
      </c>
      <c r="AJ137" s="8" t="s">
        <v>669</v>
      </c>
      <c r="AK137" s="8" t="s">
        <v>62</v>
      </c>
      <c r="AL137" s="8" t="s">
        <v>670</v>
      </c>
    </row>
    <row r="138" spans="1:38" x14ac:dyDescent="0.35">
      <c r="A138" s="8">
        <v>466975</v>
      </c>
      <c r="B138" s="8">
        <v>109159</v>
      </c>
      <c r="C138" s="8" t="s">
        <v>188</v>
      </c>
      <c r="D138" s="8">
        <v>41617</v>
      </c>
      <c r="E138" s="8" t="s">
        <v>665</v>
      </c>
      <c r="F138" s="8">
        <v>200014</v>
      </c>
      <c r="G138" s="8">
        <v>185.95</v>
      </c>
      <c r="H138" s="8" t="s">
        <v>666</v>
      </c>
      <c r="I138" s="59">
        <v>40869</v>
      </c>
      <c r="J138" s="8" t="s">
        <v>191</v>
      </c>
      <c r="K138" s="8" t="s">
        <v>192</v>
      </c>
      <c r="L138" s="8" t="s">
        <v>193</v>
      </c>
      <c r="M138" s="8" t="s">
        <v>223</v>
      </c>
      <c r="N138" s="8" t="s">
        <v>195</v>
      </c>
      <c r="O138" s="8" t="s">
        <v>224</v>
      </c>
      <c r="P138" s="8" t="s">
        <v>667</v>
      </c>
      <c r="R138" s="8" t="s">
        <v>226</v>
      </c>
      <c r="S138" s="8" t="s">
        <v>668</v>
      </c>
      <c r="T138" s="8" t="s">
        <v>201</v>
      </c>
      <c r="U138" s="8" t="s">
        <v>191</v>
      </c>
      <c r="V138" s="59">
        <v>41303</v>
      </c>
      <c r="W138" s="8" t="s">
        <v>203</v>
      </c>
      <c r="X138" s="8" t="s">
        <v>229</v>
      </c>
      <c r="Y138" s="8">
        <v>7</v>
      </c>
      <c r="Z138" s="8">
        <v>7</v>
      </c>
      <c r="AA138" s="8">
        <v>7</v>
      </c>
      <c r="AB138" s="8">
        <v>7</v>
      </c>
      <c r="AC138" s="8">
        <v>0</v>
      </c>
      <c r="AD138" s="8">
        <v>0</v>
      </c>
      <c r="AE138" s="8">
        <v>0</v>
      </c>
      <c r="AF138" s="8">
        <v>0</v>
      </c>
      <c r="AG138" s="8">
        <v>0</v>
      </c>
      <c r="AH138" s="8">
        <v>0</v>
      </c>
      <c r="AI138" s="8">
        <v>0</v>
      </c>
      <c r="AJ138" s="8" t="s">
        <v>669</v>
      </c>
      <c r="AK138" s="8" t="s">
        <v>62</v>
      </c>
      <c r="AL138" s="8" t="s">
        <v>670</v>
      </c>
    </row>
    <row r="139" spans="1:38" x14ac:dyDescent="0.35">
      <c r="A139" s="8">
        <v>466975</v>
      </c>
      <c r="B139" s="8">
        <v>109159</v>
      </c>
      <c r="C139" s="8" t="s">
        <v>188</v>
      </c>
      <c r="D139" s="8">
        <v>41617</v>
      </c>
      <c r="E139" s="8" t="s">
        <v>665</v>
      </c>
      <c r="F139" s="8">
        <v>200014</v>
      </c>
      <c r="G139" s="8">
        <v>185.95</v>
      </c>
      <c r="H139" s="8" t="s">
        <v>666</v>
      </c>
      <c r="I139" s="59">
        <v>40869</v>
      </c>
      <c r="J139" s="8" t="s">
        <v>191</v>
      </c>
      <c r="K139" s="8" t="s">
        <v>192</v>
      </c>
      <c r="L139" s="8" t="s">
        <v>193</v>
      </c>
      <c r="M139" s="8" t="s">
        <v>223</v>
      </c>
      <c r="N139" s="8" t="s">
        <v>195</v>
      </c>
      <c r="O139" s="8" t="s">
        <v>224</v>
      </c>
      <c r="P139" s="8" t="s">
        <v>667</v>
      </c>
      <c r="R139" s="8" t="s">
        <v>226</v>
      </c>
      <c r="S139" s="8" t="s">
        <v>668</v>
      </c>
      <c r="T139" s="8" t="s">
        <v>201</v>
      </c>
      <c r="U139" s="8" t="s">
        <v>191</v>
      </c>
      <c r="V139" s="59">
        <v>41303</v>
      </c>
      <c r="W139" s="8" t="s">
        <v>207</v>
      </c>
      <c r="X139" s="8" t="s">
        <v>231</v>
      </c>
      <c r="Y139" s="8">
        <v>10</v>
      </c>
      <c r="Z139" s="8">
        <v>10</v>
      </c>
      <c r="AA139" s="8">
        <v>10</v>
      </c>
      <c r="AB139" s="8">
        <v>10</v>
      </c>
      <c r="AC139" s="8">
        <v>0</v>
      </c>
      <c r="AD139" s="8">
        <v>0</v>
      </c>
      <c r="AE139" s="8">
        <v>0</v>
      </c>
      <c r="AF139" s="8">
        <v>0</v>
      </c>
      <c r="AG139" s="8">
        <v>0</v>
      </c>
      <c r="AH139" s="8">
        <v>0</v>
      </c>
      <c r="AI139" s="8">
        <v>0</v>
      </c>
      <c r="AJ139" s="8" t="s">
        <v>669</v>
      </c>
      <c r="AK139" s="8" t="s">
        <v>62</v>
      </c>
      <c r="AL139" s="8" t="s">
        <v>670</v>
      </c>
    </row>
    <row r="140" spans="1:38" x14ac:dyDescent="0.35">
      <c r="A140" s="8">
        <v>466975</v>
      </c>
      <c r="B140" s="8">
        <v>109159</v>
      </c>
      <c r="C140" s="8" t="s">
        <v>188</v>
      </c>
      <c r="D140" s="8">
        <v>41617</v>
      </c>
      <c r="E140" s="8" t="s">
        <v>665</v>
      </c>
      <c r="F140" s="8">
        <v>200014</v>
      </c>
      <c r="G140" s="8">
        <v>185.95</v>
      </c>
      <c r="H140" s="8" t="s">
        <v>666</v>
      </c>
      <c r="I140" s="59">
        <v>40869</v>
      </c>
      <c r="J140" s="8" t="s">
        <v>191</v>
      </c>
      <c r="K140" s="8" t="s">
        <v>192</v>
      </c>
      <c r="L140" s="8" t="s">
        <v>193</v>
      </c>
      <c r="M140" s="8" t="s">
        <v>223</v>
      </c>
      <c r="N140" s="8" t="s">
        <v>195</v>
      </c>
      <c r="O140" s="8" t="s">
        <v>224</v>
      </c>
      <c r="P140" s="8" t="s">
        <v>667</v>
      </c>
      <c r="R140" s="8" t="s">
        <v>226</v>
      </c>
      <c r="S140" s="8" t="s">
        <v>668</v>
      </c>
      <c r="T140" s="8" t="s">
        <v>201</v>
      </c>
      <c r="U140" s="8" t="s">
        <v>191</v>
      </c>
      <c r="V140" s="59">
        <v>41303</v>
      </c>
      <c r="W140" s="8" t="s">
        <v>207</v>
      </c>
      <c r="X140" s="8" t="s">
        <v>204</v>
      </c>
      <c r="Y140" s="8">
        <v>9</v>
      </c>
      <c r="Z140" s="8">
        <v>9</v>
      </c>
      <c r="AA140" s="8">
        <v>9</v>
      </c>
      <c r="AB140" s="8">
        <v>9</v>
      </c>
      <c r="AC140" s="8">
        <v>0</v>
      </c>
      <c r="AD140" s="8">
        <v>0</v>
      </c>
      <c r="AE140" s="8">
        <v>0</v>
      </c>
      <c r="AF140" s="8">
        <v>0</v>
      </c>
      <c r="AG140" s="8">
        <v>0</v>
      </c>
      <c r="AH140" s="8">
        <v>0</v>
      </c>
      <c r="AI140" s="8">
        <v>0</v>
      </c>
      <c r="AJ140" s="8" t="s">
        <v>669</v>
      </c>
      <c r="AK140" s="8" t="s">
        <v>62</v>
      </c>
      <c r="AL140" s="8" t="s">
        <v>670</v>
      </c>
    </row>
    <row r="141" spans="1:38" x14ac:dyDescent="0.35">
      <c r="A141" s="8">
        <v>466975</v>
      </c>
      <c r="B141" s="8">
        <v>109159</v>
      </c>
      <c r="C141" s="8" t="s">
        <v>188</v>
      </c>
      <c r="D141" s="8">
        <v>41617</v>
      </c>
      <c r="E141" s="8" t="s">
        <v>665</v>
      </c>
      <c r="F141" s="8">
        <v>200014</v>
      </c>
      <c r="G141" s="8">
        <v>185.95</v>
      </c>
      <c r="H141" s="8" t="s">
        <v>666</v>
      </c>
      <c r="I141" s="59">
        <v>40869</v>
      </c>
      <c r="J141" s="8" t="s">
        <v>191</v>
      </c>
      <c r="K141" s="8" t="s">
        <v>192</v>
      </c>
      <c r="L141" s="8" t="s">
        <v>230</v>
      </c>
      <c r="M141" s="8" t="s">
        <v>223</v>
      </c>
      <c r="N141" s="8" t="s">
        <v>195</v>
      </c>
      <c r="O141" s="8" t="s">
        <v>224</v>
      </c>
      <c r="P141" s="8" t="s">
        <v>667</v>
      </c>
      <c r="R141" s="8" t="s">
        <v>226</v>
      </c>
      <c r="S141" s="8" t="s">
        <v>668</v>
      </c>
      <c r="T141" s="8" t="s">
        <v>201</v>
      </c>
      <c r="U141" s="8" t="s">
        <v>191</v>
      </c>
      <c r="V141" s="59">
        <v>41303</v>
      </c>
      <c r="W141" s="8" t="s">
        <v>203</v>
      </c>
      <c r="X141" s="8" t="s">
        <v>204</v>
      </c>
      <c r="Y141" s="8">
        <v>14</v>
      </c>
      <c r="Z141" s="8">
        <v>14</v>
      </c>
      <c r="AA141" s="8">
        <v>14</v>
      </c>
      <c r="AB141" s="8">
        <v>14</v>
      </c>
      <c r="AC141" s="8">
        <v>0</v>
      </c>
      <c r="AD141" s="8">
        <v>0</v>
      </c>
      <c r="AE141" s="8">
        <v>0</v>
      </c>
      <c r="AF141" s="8">
        <v>0</v>
      </c>
      <c r="AG141" s="8">
        <v>0</v>
      </c>
      <c r="AH141" s="8">
        <v>0</v>
      </c>
      <c r="AI141" s="8">
        <v>0</v>
      </c>
      <c r="AJ141" s="8" t="s">
        <v>669</v>
      </c>
      <c r="AK141" s="8" t="s">
        <v>62</v>
      </c>
      <c r="AL141" s="8" t="s">
        <v>670</v>
      </c>
    </row>
    <row r="142" spans="1:38" x14ac:dyDescent="0.35">
      <c r="A142" s="8">
        <v>466975</v>
      </c>
      <c r="B142" s="8">
        <v>109159</v>
      </c>
      <c r="C142" s="8" t="s">
        <v>188</v>
      </c>
      <c r="D142" s="8">
        <v>41617</v>
      </c>
      <c r="E142" s="8" t="s">
        <v>665</v>
      </c>
      <c r="F142" s="8">
        <v>200014</v>
      </c>
      <c r="G142" s="8">
        <v>185.95</v>
      </c>
      <c r="H142" s="8" t="s">
        <v>666</v>
      </c>
      <c r="I142" s="59">
        <v>40869</v>
      </c>
      <c r="J142" s="8" t="s">
        <v>191</v>
      </c>
      <c r="K142" s="8" t="s">
        <v>192</v>
      </c>
      <c r="L142" s="8" t="s">
        <v>230</v>
      </c>
      <c r="M142" s="8" t="s">
        <v>223</v>
      </c>
      <c r="N142" s="8" t="s">
        <v>195</v>
      </c>
      <c r="O142" s="8" t="s">
        <v>224</v>
      </c>
      <c r="P142" s="8" t="s">
        <v>667</v>
      </c>
      <c r="R142" s="8" t="s">
        <v>226</v>
      </c>
      <c r="S142" s="8" t="s">
        <v>668</v>
      </c>
      <c r="T142" s="8" t="s">
        <v>201</v>
      </c>
      <c r="U142" s="8" t="s">
        <v>191</v>
      </c>
      <c r="V142" s="59">
        <v>41303</v>
      </c>
      <c r="W142" s="8" t="s">
        <v>203</v>
      </c>
      <c r="X142" s="8" t="s">
        <v>206</v>
      </c>
      <c r="Y142" s="8">
        <v>24</v>
      </c>
      <c r="Z142" s="8">
        <v>24</v>
      </c>
      <c r="AA142" s="8">
        <v>24</v>
      </c>
      <c r="AB142" s="8">
        <v>24</v>
      </c>
      <c r="AC142" s="8">
        <v>0</v>
      </c>
      <c r="AD142" s="8">
        <v>0</v>
      </c>
      <c r="AE142" s="8">
        <v>0</v>
      </c>
      <c r="AF142" s="8">
        <v>0</v>
      </c>
      <c r="AG142" s="8">
        <v>0</v>
      </c>
      <c r="AH142" s="8">
        <v>0</v>
      </c>
      <c r="AI142" s="8">
        <v>0</v>
      </c>
      <c r="AJ142" s="8" t="s">
        <v>669</v>
      </c>
      <c r="AK142" s="8" t="s">
        <v>62</v>
      </c>
      <c r="AL142" s="8" t="s">
        <v>670</v>
      </c>
    </row>
    <row r="143" spans="1:38" x14ac:dyDescent="0.35">
      <c r="A143" s="8">
        <v>466975</v>
      </c>
      <c r="B143" s="8">
        <v>109159</v>
      </c>
      <c r="C143" s="8" t="s">
        <v>188</v>
      </c>
      <c r="D143" s="8">
        <v>41617</v>
      </c>
      <c r="E143" s="8" t="s">
        <v>665</v>
      </c>
      <c r="F143" s="8">
        <v>200014</v>
      </c>
      <c r="G143" s="8">
        <v>185.95</v>
      </c>
      <c r="H143" s="8" t="s">
        <v>666</v>
      </c>
      <c r="I143" s="59">
        <v>40869</v>
      </c>
      <c r="J143" s="8" t="s">
        <v>191</v>
      </c>
      <c r="K143" s="8" t="s">
        <v>192</v>
      </c>
      <c r="L143" s="8" t="s">
        <v>230</v>
      </c>
      <c r="M143" s="8" t="s">
        <v>223</v>
      </c>
      <c r="N143" s="8" t="s">
        <v>195</v>
      </c>
      <c r="O143" s="8" t="s">
        <v>224</v>
      </c>
      <c r="P143" s="8" t="s">
        <v>667</v>
      </c>
      <c r="R143" s="8" t="s">
        <v>226</v>
      </c>
      <c r="S143" s="8" t="s">
        <v>668</v>
      </c>
      <c r="T143" s="8" t="s">
        <v>201</v>
      </c>
      <c r="U143" s="8" t="s">
        <v>191</v>
      </c>
      <c r="V143" s="59">
        <v>41303</v>
      </c>
      <c r="W143" s="8" t="s">
        <v>203</v>
      </c>
      <c r="X143" s="8" t="s">
        <v>211</v>
      </c>
      <c r="Y143" s="8">
        <v>2</v>
      </c>
      <c r="Z143" s="8">
        <v>2</v>
      </c>
      <c r="AA143" s="8">
        <v>2</v>
      </c>
      <c r="AB143" s="8">
        <v>2</v>
      </c>
      <c r="AC143" s="8">
        <v>0</v>
      </c>
      <c r="AD143" s="8">
        <v>0</v>
      </c>
      <c r="AE143" s="8">
        <v>0</v>
      </c>
      <c r="AF143" s="8">
        <v>0</v>
      </c>
      <c r="AG143" s="8">
        <v>0</v>
      </c>
      <c r="AH143" s="8">
        <v>0</v>
      </c>
      <c r="AI143" s="8">
        <v>0</v>
      </c>
      <c r="AJ143" s="8" t="s">
        <v>669</v>
      </c>
      <c r="AK143" s="8" t="s">
        <v>62</v>
      </c>
      <c r="AL143" s="8" t="s">
        <v>670</v>
      </c>
    </row>
    <row r="144" spans="1:38" x14ac:dyDescent="0.35">
      <c r="A144" s="8">
        <v>466975</v>
      </c>
      <c r="B144" s="8">
        <v>109159</v>
      </c>
      <c r="C144" s="8" t="s">
        <v>188</v>
      </c>
      <c r="D144" s="8">
        <v>41617</v>
      </c>
      <c r="E144" s="8" t="s">
        <v>665</v>
      </c>
      <c r="F144" s="8">
        <v>200014</v>
      </c>
      <c r="G144" s="8">
        <v>185.95</v>
      </c>
      <c r="H144" s="8" t="s">
        <v>666</v>
      </c>
      <c r="I144" s="59">
        <v>40869</v>
      </c>
      <c r="J144" s="8" t="s">
        <v>191</v>
      </c>
      <c r="K144" s="8" t="s">
        <v>192</v>
      </c>
      <c r="L144" s="8" t="s">
        <v>230</v>
      </c>
      <c r="M144" s="8" t="s">
        <v>223</v>
      </c>
      <c r="N144" s="8" t="s">
        <v>195</v>
      </c>
      <c r="O144" s="8" t="s">
        <v>224</v>
      </c>
      <c r="P144" s="8" t="s">
        <v>667</v>
      </c>
      <c r="R144" s="8" t="s">
        <v>226</v>
      </c>
      <c r="S144" s="8" t="s">
        <v>668</v>
      </c>
      <c r="T144" s="8" t="s">
        <v>201</v>
      </c>
      <c r="U144" s="8" t="s">
        <v>191</v>
      </c>
      <c r="V144" s="59">
        <v>41303</v>
      </c>
      <c r="W144" s="8" t="s">
        <v>207</v>
      </c>
      <c r="X144" s="8" t="s">
        <v>231</v>
      </c>
      <c r="Y144" s="8">
        <v>10</v>
      </c>
      <c r="Z144" s="8">
        <v>10</v>
      </c>
      <c r="AA144" s="8">
        <v>10</v>
      </c>
      <c r="AB144" s="8">
        <v>10</v>
      </c>
      <c r="AC144" s="8">
        <v>0</v>
      </c>
      <c r="AD144" s="8">
        <v>0</v>
      </c>
      <c r="AE144" s="8">
        <v>0</v>
      </c>
      <c r="AF144" s="8">
        <v>0</v>
      </c>
      <c r="AG144" s="8">
        <v>0</v>
      </c>
      <c r="AH144" s="8">
        <v>0</v>
      </c>
      <c r="AI144" s="8">
        <v>0</v>
      </c>
      <c r="AJ144" s="8" t="s">
        <v>669</v>
      </c>
      <c r="AK144" s="8" t="s">
        <v>62</v>
      </c>
      <c r="AL144" s="8" t="s">
        <v>670</v>
      </c>
    </row>
    <row r="145" spans="1:38" x14ac:dyDescent="0.35">
      <c r="A145" s="8">
        <v>466975</v>
      </c>
      <c r="B145" s="8">
        <v>109159</v>
      </c>
      <c r="C145" s="8" t="s">
        <v>188</v>
      </c>
      <c r="D145" s="8">
        <v>41617</v>
      </c>
      <c r="E145" s="8" t="s">
        <v>665</v>
      </c>
      <c r="F145" s="8">
        <v>200014</v>
      </c>
      <c r="G145" s="8">
        <v>185.95</v>
      </c>
      <c r="H145" s="8" t="s">
        <v>666</v>
      </c>
      <c r="I145" s="59">
        <v>40869</v>
      </c>
      <c r="J145" s="8" t="s">
        <v>191</v>
      </c>
      <c r="K145" s="8" t="s">
        <v>192</v>
      </c>
      <c r="L145" s="8" t="s">
        <v>230</v>
      </c>
      <c r="M145" s="8" t="s">
        <v>223</v>
      </c>
      <c r="N145" s="8" t="s">
        <v>195</v>
      </c>
      <c r="O145" s="8" t="s">
        <v>224</v>
      </c>
      <c r="P145" s="8" t="s">
        <v>667</v>
      </c>
      <c r="R145" s="8" t="s">
        <v>226</v>
      </c>
      <c r="S145" s="8" t="s">
        <v>668</v>
      </c>
      <c r="T145" s="8" t="s">
        <v>201</v>
      </c>
      <c r="U145" s="8" t="s">
        <v>191</v>
      </c>
      <c r="V145" s="59">
        <v>41303</v>
      </c>
      <c r="W145" s="8" t="s">
        <v>207</v>
      </c>
      <c r="X145" s="8" t="s">
        <v>204</v>
      </c>
      <c r="Y145" s="8">
        <v>27</v>
      </c>
      <c r="Z145" s="8">
        <v>27</v>
      </c>
      <c r="AA145" s="8">
        <v>27</v>
      </c>
      <c r="AB145" s="8">
        <v>27</v>
      </c>
      <c r="AC145" s="8">
        <v>0</v>
      </c>
      <c r="AD145" s="8">
        <v>0</v>
      </c>
      <c r="AE145" s="8">
        <v>0</v>
      </c>
      <c r="AF145" s="8">
        <v>0</v>
      </c>
      <c r="AG145" s="8">
        <v>0</v>
      </c>
      <c r="AH145" s="8">
        <v>0</v>
      </c>
      <c r="AI145" s="8">
        <v>0</v>
      </c>
      <c r="AJ145" s="8" t="s">
        <v>669</v>
      </c>
      <c r="AK145" s="8" t="s">
        <v>62</v>
      </c>
      <c r="AL145" s="8" t="s">
        <v>670</v>
      </c>
    </row>
    <row r="146" spans="1:38" x14ac:dyDescent="0.35">
      <c r="A146" s="8">
        <v>466975</v>
      </c>
      <c r="B146" s="8">
        <v>109159</v>
      </c>
      <c r="C146" s="8" t="s">
        <v>188</v>
      </c>
      <c r="D146" s="8">
        <v>41617</v>
      </c>
      <c r="E146" s="8" t="s">
        <v>665</v>
      </c>
      <c r="F146" s="8">
        <v>200014</v>
      </c>
      <c r="G146" s="8">
        <v>185.95</v>
      </c>
      <c r="H146" s="8" t="s">
        <v>666</v>
      </c>
      <c r="I146" s="59">
        <v>40869</v>
      </c>
      <c r="J146" s="8" t="s">
        <v>191</v>
      </c>
      <c r="K146" s="8" t="s">
        <v>192</v>
      </c>
      <c r="L146" s="8" t="s">
        <v>193</v>
      </c>
      <c r="M146" s="8" t="s">
        <v>223</v>
      </c>
      <c r="N146" s="8" t="s">
        <v>195</v>
      </c>
      <c r="O146" s="8" t="s">
        <v>196</v>
      </c>
      <c r="P146" s="8" t="s">
        <v>667</v>
      </c>
      <c r="R146" s="8" t="s">
        <v>226</v>
      </c>
      <c r="S146" s="8" t="s">
        <v>668</v>
      </c>
      <c r="T146" s="8" t="s">
        <v>201</v>
      </c>
      <c r="U146" s="8" t="s">
        <v>191</v>
      </c>
      <c r="V146" s="59">
        <v>41303</v>
      </c>
      <c r="W146" s="8" t="s">
        <v>203</v>
      </c>
      <c r="X146" s="8" t="s">
        <v>554</v>
      </c>
      <c r="Y146" s="8">
        <v>0</v>
      </c>
      <c r="Z146" s="8">
        <v>0</v>
      </c>
      <c r="AA146" s="8">
        <v>0</v>
      </c>
      <c r="AB146" s="8">
        <v>0</v>
      </c>
      <c r="AC146" s="8">
        <v>1</v>
      </c>
      <c r="AD146" s="8">
        <v>1</v>
      </c>
      <c r="AE146" s="8">
        <v>1</v>
      </c>
      <c r="AF146" s="8">
        <v>0</v>
      </c>
      <c r="AG146" s="8">
        <v>0</v>
      </c>
      <c r="AH146" s="8">
        <v>0</v>
      </c>
      <c r="AI146" s="8">
        <v>0</v>
      </c>
      <c r="AJ146" s="8" t="s">
        <v>669</v>
      </c>
      <c r="AK146" s="8" t="s">
        <v>62</v>
      </c>
      <c r="AL146" s="8" t="s">
        <v>670</v>
      </c>
    </row>
    <row r="147" spans="1:38" x14ac:dyDescent="0.35">
      <c r="A147" s="8">
        <v>467042</v>
      </c>
      <c r="B147" s="8">
        <v>109171</v>
      </c>
      <c r="C147" s="8" t="s">
        <v>188</v>
      </c>
      <c r="D147" s="8">
        <v>41617</v>
      </c>
      <c r="E147" s="8" t="s">
        <v>232</v>
      </c>
      <c r="F147" s="8">
        <v>3037130</v>
      </c>
      <c r="G147" s="8">
        <v>4.79</v>
      </c>
      <c r="H147" s="8" t="s">
        <v>222</v>
      </c>
      <c r="I147" s="59">
        <v>44680</v>
      </c>
      <c r="J147" s="8" t="s">
        <v>191</v>
      </c>
      <c r="K147" s="8" t="s">
        <v>192</v>
      </c>
      <c r="L147" s="8" t="s">
        <v>230</v>
      </c>
      <c r="M147" s="8" t="s">
        <v>223</v>
      </c>
      <c r="N147" s="8" t="s">
        <v>195</v>
      </c>
      <c r="O147" s="8" t="s">
        <v>224</v>
      </c>
      <c r="P147" s="8" t="s">
        <v>225</v>
      </c>
      <c r="R147" s="8" t="s">
        <v>226</v>
      </c>
      <c r="S147" s="8" t="s">
        <v>233</v>
      </c>
      <c r="T147" s="8" t="s">
        <v>201</v>
      </c>
      <c r="U147" s="8" t="s">
        <v>191</v>
      </c>
      <c r="V147" s="59">
        <v>44757</v>
      </c>
      <c r="W147" s="8" t="s">
        <v>207</v>
      </c>
      <c r="X147" s="8" t="s">
        <v>231</v>
      </c>
      <c r="Y147" s="8">
        <v>12</v>
      </c>
      <c r="Z147" s="8">
        <v>12</v>
      </c>
      <c r="AA147" s="8">
        <v>12</v>
      </c>
      <c r="AB147" s="8">
        <v>12</v>
      </c>
      <c r="AC147" s="8">
        <v>0</v>
      </c>
      <c r="AD147" s="8">
        <v>0</v>
      </c>
      <c r="AE147" s="8">
        <v>0</v>
      </c>
      <c r="AF147" s="8">
        <v>0</v>
      </c>
      <c r="AG147" s="8">
        <v>0</v>
      </c>
      <c r="AH147" s="8">
        <v>0</v>
      </c>
      <c r="AI147" s="8">
        <v>0</v>
      </c>
      <c r="AJ147" s="8" t="s">
        <v>669</v>
      </c>
      <c r="AK147" s="8" t="s">
        <v>62</v>
      </c>
      <c r="AL147" s="8" t="s">
        <v>670</v>
      </c>
    </row>
    <row r="148" spans="1:38" x14ac:dyDescent="0.35">
      <c r="A148" s="8">
        <v>467042</v>
      </c>
      <c r="B148" s="8">
        <v>109171</v>
      </c>
      <c r="C148" s="8" t="s">
        <v>188</v>
      </c>
      <c r="D148" s="8">
        <v>41617</v>
      </c>
      <c r="E148" s="8" t="s">
        <v>232</v>
      </c>
      <c r="F148" s="8">
        <v>3037130</v>
      </c>
      <c r="G148" s="8">
        <v>4.79</v>
      </c>
      <c r="H148" s="8" t="s">
        <v>222</v>
      </c>
      <c r="I148" s="59">
        <v>44680</v>
      </c>
      <c r="J148" s="8" t="s">
        <v>191</v>
      </c>
      <c r="K148" s="8" t="s">
        <v>192</v>
      </c>
      <c r="L148" s="8" t="s">
        <v>230</v>
      </c>
      <c r="M148" s="8" t="s">
        <v>223</v>
      </c>
      <c r="N148" s="8" t="s">
        <v>195</v>
      </c>
      <c r="O148" s="8" t="s">
        <v>224</v>
      </c>
      <c r="P148" s="8" t="s">
        <v>225</v>
      </c>
      <c r="R148" s="8" t="s">
        <v>226</v>
      </c>
      <c r="S148" s="8" t="s">
        <v>233</v>
      </c>
      <c r="T148" s="8" t="s">
        <v>201</v>
      </c>
      <c r="U148" s="8" t="s">
        <v>191</v>
      </c>
      <c r="V148" s="59">
        <v>44757</v>
      </c>
      <c r="W148" s="8" t="s">
        <v>207</v>
      </c>
      <c r="X148" s="8" t="s">
        <v>204</v>
      </c>
      <c r="Y148" s="8">
        <v>6</v>
      </c>
      <c r="Z148" s="8">
        <v>6</v>
      </c>
      <c r="AA148" s="8">
        <v>6</v>
      </c>
      <c r="AB148" s="8">
        <v>6</v>
      </c>
      <c r="AC148" s="8">
        <v>0</v>
      </c>
      <c r="AD148" s="8">
        <v>0</v>
      </c>
      <c r="AE148" s="8">
        <v>0</v>
      </c>
      <c r="AF148" s="8">
        <v>0</v>
      </c>
      <c r="AG148" s="8">
        <v>0</v>
      </c>
      <c r="AH148" s="8">
        <v>0</v>
      </c>
      <c r="AI148" s="8">
        <v>0</v>
      </c>
      <c r="AJ148" s="8" t="s">
        <v>669</v>
      </c>
      <c r="AK148" s="8" t="s">
        <v>62</v>
      </c>
      <c r="AL148" s="8" t="s">
        <v>670</v>
      </c>
    </row>
    <row r="149" spans="1:38" x14ac:dyDescent="0.35">
      <c r="A149" s="8">
        <v>467042</v>
      </c>
      <c r="B149" s="8">
        <v>109171</v>
      </c>
      <c r="C149" s="8" t="s">
        <v>188</v>
      </c>
      <c r="D149" s="8">
        <v>41617</v>
      </c>
      <c r="E149" s="8" t="s">
        <v>232</v>
      </c>
      <c r="F149" s="8">
        <v>3037130</v>
      </c>
      <c r="G149" s="8">
        <v>4.79</v>
      </c>
      <c r="H149" s="8" t="s">
        <v>222</v>
      </c>
      <c r="I149" s="59">
        <v>44680</v>
      </c>
      <c r="J149" s="8" t="s">
        <v>191</v>
      </c>
      <c r="K149" s="8" t="s">
        <v>192</v>
      </c>
      <c r="L149" s="8" t="s">
        <v>230</v>
      </c>
      <c r="M149" s="8" t="s">
        <v>223</v>
      </c>
      <c r="N149" s="8" t="s">
        <v>195</v>
      </c>
      <c r="O149" s="8" t="s">
        <v>224</v>
      </c>
      <c r="P149" s="8" t="s">
        <v>225</v>
      </c>
      <c r="R149" s="8" t="s">
        <v>226</v>
      </c>
      <c r="S149" s="8" t="s">
        <v>233</v>
      </c>
      <c r="T149" s="8" t="s">
        <v>201</v>
      </c>
      <c r="U149" s="8" t="s">
        <v>191</v>
      </c>
      <c r="V149" s="59">
        <v>44757</v>
      </c>
      <c r="W149" s="8" t="s">
        <v>203</v>
      </c>
      <c r="X149" s="8" t="s">
        <v>204</v>
      </c>
      <c r="Y149" s="8">
        <v>22</v>
      </c>
      <c r="Z149" s="8">
        <v>22</v>
      </c>
      <c r="AA149" s="8">
        <v>20</v>
      </c>
      <c r="AB149" s="8">
        <v>17</v>
      </c>
      <c r="AC149" s="8">
        <v>0</v>
      </c>
      <c r="AD149" s="8">
        <v>0</v>
      </c>
      <c r="AE149" s="8">
        <v>0</v>
      </c>
      <c r="AF149" s="8">
        <v>5</v>
      </c>
      <c r="AG149" s="8">
        <v>0</v>
      </c>
      <c r="AH149" s="8">
        <v>5</v>
      </c>
      <c r="AI149" s="8">
        <v>3</v>
      </c>
      <c r="AJ149" s="8" t="s">
        <v>669</v>
      </c>
      <c r="AK149" s="8" t="s">
        <v>62</v>
      </c>
      <c r="AL149" s="8" t="s">
        <v>670</v>
      </c>
    </row>
    <row r="150" spans="1:38" x14ac:dyDescent="0.35">
      <c r="A150" s="8">
        <v>467042</v>
      </c>
      <c r="B150" s="8">
        <v>109171</v>
      </c>
      <c r="C150" s="8" t="s">
        <v>188</v>
      </c>
      <c r="D150" s="8">
        <v>41617</v>
      </c>
      <c r="E150" s="8" t="s">
        <v>232</v>
      </c>
      <c r="F150" s="8">
        <v>3037130</v>
      </c>
      <c r="G150" s="8">
        <v>4.79</v>
      </c>
      <c r="H150" s="8" t="s">
        <v>222</v>
      </c>
      <c r="I150" s="59">
        <v>44680</v>
      </c>
      <c r="J150" s="8" t="s">
        <v>191</v>
      </c>
      <c r="K150" s="8" t="s">
        <v>192</v>
      </c>
      <c r="L150" s="8" t="s">
        <v>230</v>
      </c>
      <c r="M150" s="8" t="s">
        <v>223</v>
      </c>
      <c r="N150" s="8" t="s">
        <v>195</v>
      </c>
      <c r="O150" s="8" t="s">
        <v>224</v>
      </c>
      <c r="P150" s="8" t="s">
        <v>225</v>
      </c>
      <c r="R150" s="8" t="s">
        <v>226</v>
      </c>
      <c r="S150" s="8" t="s">
        <v>233</v>
      </c>
      <c r="T150" s="8" t="s">
        <v>201</v>
      </c>
      <c r="U150" s="8" t="s">
        <v>191</v>
      </c>
      <c r="V150" s="59">
        <v>44757</v>
      </c>
      <c r="W150" s="8" t="s">
        <v>203</v>
      </c>
      <c r="X150" s="8" t="s">
        <v>206</v>
      </c>
      <c r="Y150" s="8">
        <v>18</v>
      </c>
      <c r="Z150" s="8">
        <v>18</v>
      </c>
      <c r="AA150" s="8">
        <v>18</v>
      </c>
      <c r="AB150" s="8">
        <v>14</v>
      </c>
      <c r="AC150" s="8">
        <v>0</v>
      </c>
      <c r="AD150" s="8">
        <v>0</v>
      </c>
      <c r="AE150" s="8">
        <v>0</v>
      </c>
      <c r="AF150" s="8">
        <v>4</v>
      </c>
      <c r="AG150" s="8">
        <v>0</v>
      </c>
      <c r="AH150" s="8">
        <v>4</v>
      </c>
      <c r="AI150" s="8">
        <v>4</v>
      </c>
      <c r="AJ150" s="8" t="s">
        <v>669</v>
      </c>
      <c r="AK150" s="8" t="s">
        <v>62</v>
      </c>
      <c r="AL150" s="8" t="s">
        <v>670</v>
      </c>
    </row>
    <row r="151" spans="1:38" x14ac:dyDescent="0.35">
      <c r="A151" s="8">
        <v>467042</v>
      </c>
      <c r="B151" s="8">
        <v>109171</v>
      </c>
      <c r="C151" s="8" t="s">
        <v>188</v>
      </c>
      <c r="D151" s="8">
        <v>41617</v>
      </c>
      <c r="E151" s="8" t="s">
        <v>232</v>
      </c>
      <c r="F151" s="8">
        <v>3037130</v>
      </c>
      <c r="G151" s="8">
        <v>4.79</v>
      </c>
      <c r="H151" s="8" t="s">
        <v>222</v>
      </c>
      <c r="I151" s="59">
        <v>44680</v>
      </c>
      <c r="J151" s="8" t="s">
        <v>191</v>
      </c>
      <c r="K151" s="8" t="s">
        <v>192</v>
      </c>
      <c r="L151" s="8" t="s">
        <v>193</v>
      </c>
      <c r="M151" s="8" t="s">
        <v>223</v>
      </c>
      <c r="N151" s="8" t="s">
        <v>195</v>
      </c>
      <c r="O151" s="8" t="s">
        <v>224</v>
      </c>
      <c r="P151" s="8" t="s">
        <v>225</v>
      </c>
      <c r="R151" s="8" t="s">
        <v>226</v>
      </c>
      <c r="S151" s="8" t="s">
        <v>233</v>
      </c>
      <c r="T151" s="8" t="s">
        <v>201</v>
      </c>
      <c r="U151" s="8" t="s">
        <v>191</v>
      </c>
      <c r="V151" s="59">
        <v>44757</v>
      </c>
      <c r="W151" s="8" t="s">
        <v>203</v>
      </c>
      <c r="X151" s="8" t="s">
        <v>204</v>
      </c>
      <c r="Y151" s="8">
        <v>10</v>
      </c>
      <c r="Z151" s="8">
        <v>10</v>
      </c>
      <c r="AA151" s="8">
        <v>10</v>
      </c>
      <c r="AB151" s="8">
        <v>10</v>
      </c>
      <c r="AC151" s="8">
        <v>0</v>
      </c>
      <c r="AD151" s="8">
        <v>0</v>
      </c>
      <c r="AE151" s="8">
        <v>0</v>
      </c>
      <c r="AF151" s="8">
        <v>0</v>
      </c>
      <c r="AG151" s="8">
        <v>0</v>
      </c>
      <c r="AH151" s="8">
        <v>0</v>
      </c>
      <c r="AI151" s="8">
        <v>0</v>
      </c>
      <c r="AJ151" s="8" t="s">
        <v>669</v>
      </c>
      <c r="AK151" s="8" t="s">
        <v>62</v>
      </c>
      <c r="AL151" s="8" t="s">
        <v>670</v>
      </c>
    </row>
    <row r="152" spans="1:38" x14ac:dyDescent="0.35">
      <c r="A152" s="8">
        <v>467042</v>
      </c>
      <c r="B152" s="8">
        <v>109171</v>
      </c>
      <c r="C152" s="8" t="s">
        <v>188</v>
      </c>
      <c r="D152" s="8">
        <v>41617</v>
      </c>
      <c r="E152" s="8" t="s">
        <v>232</v>
      </c>
      <c r="F152" s="8">
        <v>3037130</v>
      </c>
      <c r="G152" s="8">
        <v>4.79</v>
      </c>
      <c r="H152" s="8" t="s">
        <v>222</v>
      </c>
      <c r="I152" s="59">
        <v>44680</v>
      </c>
      <c r="J152" s="8" t="s">
        <v>191</v>
      </c>
      <c r="K152" s="8" t="s">
        <v>192</v>
      </c>
      <c r="L152" s="8" t="s">
        <v>193</v>
      </c>
      <c r="M152" s="8" t="s">
        <v>223</v>
      </c>
      <c r="N152" s="8" t="s">
        <v>195</v>
      </c>
      <c r="O152" s="8" t="s">
        <v>224</v>
      </c>
      <c r="P152" s="8" t="s">
        <v>225</v>
      </c>
      <c r="R152" s="8" t="s">
        <v>226</v>
      </c>
      <c r="S152" s="8" t="s">
        <v>233</v>
      </c>
      <c r="T152" s="8" t="s">
        <v>201</v>
      </c>
      <c r="U152" s="8" t="s">
        <v>191</v>
      </c>
      <c r="V152" s="59">
        <v>44757</v>
      </c>
      <c r="W152" s="8" t="s">
        <v>203</v>
      </c>
      <c r="X152" s="8" t="s">
        <v>206</v>
      </c>
      <c r="Y152" s="8">
        <v>36</v>
      </c>
      <c r="Z152" s="8">
        <v>36</v>
      </c>
      <c r="AA152" s="8">
        <v>36</v>
      </c>
      <c r="AB152" s="8">
        <v>24</v>
      </c>
      <c r="AC152" s="8">
        <v>0</v>
      </c>
      <c r="AD152" s="8">
        <v>0</v>
      </c>
      <c r="AE152" s="8">
        <v>0</v>
      </c>
      <c r="AF152" s="8">
        <v>12</v>
      </c>
      <c r="AG152" s="8">
        <v>0</v>
      </c>
      <c r="AH152" s="8">
        <v>12</v>
      </c>
      <c r="AI152" s="8">
        <v>12</v>
      </c>
      <c r="AJ152" s="8" t="s">
        <v>669</v>
      </c>
      <c r="AK152" s="8" t="s">
        <v>62</v>
      </c>
      <c r="AL152" s="8" t="s">
        <v>670</v>
      </c>
    </row>
    <row r="153" spans="1:38" x14ac:dyDescent="0.35">
      <c r="A153" s="8">
        <v>467042</v>
      </c>
      <c r="B153" s="8">
        <v>109171</v>
      </c>
      <c r="C153" s="8" t="s">
        <v>188</v>
      </c>
      <c r="D153" s="8">
        <v>41617</v>
      </c>
      <c r="E153" s="8" t="s">
        <v>232</v>
      </c>
      <c r="F153" s="8">
        <v>3037130</v>
      </c>
      <c r="G153" s="8">
        <v>4.79</v>
      </c>
      <c r="H153" s="8" t="s">
        <v>222</v>
      </c>
      <c r="I153" s="59">
        <v>44680</v>
      </c>
      <c r="J153" s="8" t="s">
        <v>191</v>
      </c>
      <c r="K153" s="8" t="s">
        <v>192</v>
      </c>
      <c r="L153" s="8" t="s">
        <v>193</v>
      </c>
      <c r="M153" s="8" t="s">
        <v>223</v>
      </c>
      <c r="N153" s="8" t="s">
        <v>195</v>
      </c>
      <c r="O153" s="8" t="s">
        <v>224</v>
      </c>
      <c r="P153" s="8" t="s">
        <v>225</v>
      </c>
      <c r="R153" s="8" t="s">
        <v>226</v>
      </c>
      <c r="S153" s="8" t="s">
        <v>233</v>
      </c>
      <c r="T153" s="8" t="s">
        <v>201</v>
      </c>
      <c r="U153" s="8" t="s">
        <v>191</v>
      </c>
      <c r="V153" s="59">
        <v>44757</v>
      </c>
      <c r="W153" s="8" t="s">
        <v>203</v>
      </c>
      <c r="X153" s="8" t="s">
        <v>211</v>
      </c>
      <c r="Y153" s="8">
        <v>40</v>
      </c>
      <c r="Z153" s="8">
        <v>40</v>
      </c>
      <c r="AA153" s="8">
        <v>40</v>
      </c>
      <c r="AB153" s="8">
        <v>36</v>
      </c>
      <c r="AC153" s="8">
        <v>0</v>
      </c>
      <c r="AD153" s="8">
        <v>0</v>
      </c>
      <c r="AE153" s="8">
        <v>0</v>
      </c>
      <c r="AF153" s="8">
        <v>4</v>
      </c>
      <c r="AG153" s="8">
        <v>0</v>
      </c>
      <c r="AH153" s="8">
        <v>4</v>
      </c>
      <c r="AI153" s="8">
        <v>4</v>
      </c>
      <c r="AJ153" s="8" t="s">
        <v>669</v>
      </c>
      <c r="AK153" s="8" t="s">
        <v>62</v>
      </c>
      <c r="AL153" s="8" t="s">
        <v>670</v>
      </c>
    </row>
    <row r="154" spans="1:38" x14ac:dyDescent="0.35">
      <c r="A154" s="8">
        <v>467006</v>
      </c>
      <c r="B154" s="8">
        <v>109529</v>
      </c>
      <c r="C154" s="8" t="s">
        <v>188</v>
      </c>
      <c r="D154" s="8">
        <v>41617</v>
      </c>
      <c r="E154" s="8" t="s">
        <v>851</v>
      </c>
      <c r="F154" s="8">
        <v>3056034</v>
      </c>
      <c r="G154" s="8">
        <v>0.2</v>
      </c>
      <c r="H154" s="8" t="s">
        <v>222</v>
      </c>
      <c r="I154" s="59">
        <v>44792</v>
      </c>
      <c r="J154" s="8" t="s">
        <v>191</v>
      </c>
      <c r="K154" s="8" t="s">
        <v>192</v>
      </c>
      <c r="L154" s="8" t="s">
        <v>193</v>
      </c>
      <c r="M154" s="8" t="s">
        <v>223</v>
      </c>
      <c r="N154" s="8" t="s">
        <v>195</v>
      </c>
      <c r="O154" s="8" t="s">
        <v>224</v>
      </c>
      <c r="P154" s="8" t="s">
        <v>225</v>
      </c>
      <c r="R154" s="8" t="s">
        <v>226</v>
      </c>
      <c r="S154" s="8" t="s">
        <v>852</v>
      </c>
      <c r="T154" s="8" t="s">
        <v>201</v>
      </c>
      <c r="U154" s="8" t="s">
        <v>191</v>
      </c>
      <c r="V154" s="59">
        <v>44927</v>
      </c>
      <c r="W154" s="8" t="s">
        <v>203</v>
      </c>
      <c r="X154" s="8" t="s">
        <v>206</v>
      </c>
      <c r="Y154" s="8">
        <v>2</v>
      </c>
      <c r="Z154" s="8">
        <v>2</v>
      </c>
      <c r="AA154" s="8">
        <v>2</v>
      </c>
      <c r="AB154" s="8">
        <v>2</v>
      </c>
      <c r="AC154" s="8">
        <v>0</v>
      </c>
      <c r="AD154" s="8">
        <v>0</v>
      </c>
      <c r="AE154" s="8">
        <v>0</v>
      </c>
      <c r="AF154" s="8">
        <v>0</v>
      </c>
      <c r="AG154" s="8">
        <v>0</v>
      </c>
      <c r="AH154" s="8">
        <v>0</v>
      </c>
      <c r="AI154" s="8">
        <v>0</v>
      </c>
      <c r="AJ154" s="8" t="s">
        <v>669</v>
      </c>
      <c r="AK154" s="8" t="s">
        <v>62</v>
      </c>
      <c r="AL154" s="8" t="s">
        <v>670</v>
      </c>
    </row>
    <row r="155" spans="1:38" x14ac:dyDescent="0.35">
      <c r="A155" s="8">
        <v>467006</v>
      </c>
      <c r="B155" s="8">
        <v>109529</v>
      </c>
      <c r="C155" s="8" t="s">
        <v>188</v>
      </c>
      <c r="D155" s="8">
        <v>41617</v>
      </c>
      <c r="E155" s="8" t="s">
        <v>851</v>
      </c>
      <c r="F155" s="8">
        <v>3056034</v>
      </c>
      <c r="G155" s="8">
        <v>0.2</v>
      </c>
      <c r="H155" s="8" t="s">
        <v>222</v>
      </c>
      <c r="I155" s="59">
        <v>44792</v>
      </c>
      <c r="J155" s="8" t="s">
        <v>191</v>
      </c>
      <c r="K155" s="8" t="s">
        <v>192</v>
      </c>
      <c r="L155" s="8" t="s">
        <v>193</v>
      </c>
      <c r="M155" s="8" t="s">
        <v>223</v>
      </c>
      <c r="N155" s="8" t="s">
        <v>195</v>
      </c>
      <c r="O155" s="8" t="s">
        <v>224</v>
      </c>
      <c r="P155" s="8" t="s">
        <v>225</v>
      </c>
      <c r="R155" s="8" t="s">
        <v>226</v>
      </c>
      <c r="S155" s="8" t="s">
        <v>852</v>
      </c>
      <c r="T155" s="8" t="s">
        <v>201</v>
      </c>
      <c r="U155" s="8" t="s">
        <v>191</v>
      </c>
      <c r="V155" s="59">
        <v>44927</v>
      </c>
      <c r="W155" s="8" t="s">
        <v>203</v>
      </c>
      <c r="X155" s="8" t="s">
        <v>211</v>
      </c>
      <c r="Y155" s="8">
        <v>2</v>
      </c>
      <c r="Z155" s="8">
        <v>2</v>
      </c>
      <c r="AA155" s="8">
        <v>2</v>
      </c>
      <c r="AB155" s="8">
        <v>1</v>
      </c>
      <c r="AC155" s="8">
        <v>0</v>
      </c>
      <c r="AD155" s="8">
        <v>0</v>
      </c>
      <c r="AE155" s="8">
        <v>0</v>
      </c>
      <c r="AF155" s="8">
        <v>1</v>
      </c>
      <c r="AG155" s="8">
        <v>0</v>
      </c>
      <c r="AH155" s="8">
        <v>1</v>
      </c>
      <c r="AI155" s="8">
        <v>1</v>
      </c>
      <c r="AJ155" s="8" t="s">
        <v>669</v>
      </c>
      <c r="AK155" s="8" t="s">
        <v>62</v>
      </c>
      <c r="AL155" s="8" t="s">
        <v>670</v>
      </c>
    </row>
    <row r="156" spans="1:38" x14ac:dyDescent="0.35">
      <c r="A156" s="8">
        <v>467617</v>
      </c>
      <c r="B156" s="8">
        <v>109262</v>
      </c>
      <c r="C156" s="8" t="s">
        <v>188</v>
      </c>
      <c r="D156" s="8">
        <v>41617</v>
      </c>
      <c r="E156" s="8" t="s">
        <v>234</v>
      </c>
      <c r="F156" s="8">
        <v>3077746</v>
      </c>
      <c r="G156" s="8">
        <v>2.98</v>
      </c>
      <c r="H156" s="8" t="s">
        <v>222</v>
      </c>
      <c r="I156" s="59">
        <v>44841</v>
      </c>
      <c r="J156" s="8" t="s">
        <v>191</v>
      </c>
      <c r="K156" s="8" t="s">
        <v>192</v>
      </c>
      <c r="L156" s="8" t="s">
        <v>193</v>
      </c>
      <c r="M156" s="8" t="s">
        <v>223</v>
      </c>
      <c r="N156" s="8" t="s">
        <v>195</v>
      </c>
      <c r="O156" s="8" t="s">
        <v>224</v>
      </c>
      <c r="P156" s="8" t="s">
        <v>235</v>
      </c>
      <c r="R156" s="8" t="s">
        <v>226</v>
      </c>
      <c r="S156" s="8" t="s">
        <v>236</v>
      </c>
      <c r="T156" s="8" t="s">
        <v>201</v>
      </c>
      <c r="U156" s="8" t="s">
        <v>191</v>
      </c>
      <c r="V156" s="59">
        <v>44950</v>
      </c>
      <c r="W156" s="8" t="s">
        <v>203</v>
      </c>
      <c r="X156" s="8" t="s">
        <v>204</v>
      </c>
      <c r="Y156" s="8">
        <v>4</v>
      </c>
      <c r="Z156" s="8">
        <v>4</v>
      </c>
      <c r="AA156" s="8">
        <v>4</v>
      </c>
      <c r="AB156" s="8">
        <v>4</v>
      </c>
      <c r="AC156" s="8">
        <v>0</v>
      </c>
      <c r="AD156" s="8">
        <v>0</v>
      </c>
      <c r="AE156" s="8">
        <v>0</v>
      </c>
      <c r="AF156" s="8">
        <v>0</v>
      </c>
      <c r="AG156" s="8">
        <v>0</v>
      </c>
      <c r="AH156" s="8">
        <v>0</v>
      </c>
      <c r="AI156" s="8">
        <v>0</v>
      </c>
      <c r="AJ156" s="8" t="s">
        <v>669</v>
      </c>
      <c r="AK156" s="8" t="s">
        <v>62</v>
      </c>
      <c r="AL156" s="8" t="s">
        <v>670</v>
      </c>
    </row>
    <row r="157" spans="1:38" x14ac:dyDescent="0.35">
      <c r="A157" s="8">
        <v>467617</v>
      </c>
      <c r="B157" s="8">
        <v>109262</v>
      </c>
      <c r="C157" s="8" t="s">
        <v>188</v>
      </c>
      <c r="D157" s="8">
        <v>41617</v>
      </c>
      <c r="E157" s="8" t="s">
        <v>234</v>
      </c>
      <c r="F157" s="8">
        <v>3077746</v>
      </c>
      <c r="G157" s="8">
        <v>2.98</v>
      </c>
      <c r="H157" s="8" t="s">
        <v>222</v>
      </c>
      <c r="I157" s="59">
        <v>44841</v>
      </c>
      <c r="J157" s="8" t="s">
        <v>191</v>
      </c>
      <c r="K157" s="8" t="s">
        <v>192</v>
      </c>
      <c r="L157" s="8" t="s">
        <v>193</v>
      </c>
      <c r="M157" s="8" t="s">
        <v>223</v>
      </c>
      <c r="N157" s="8" t="s">
        <v>195</v>
      </c>
      <c r="O157" s="8" t="s">
        <v>224</v>
      </c>
      <c r="P157" s="8" t="s">
        <v>235</v>
      </c>
      <c r="R157" s="8" t="s">
        <v>226</v>
      </c>
      <c r="S157" s="8" t="s">
        <v>236</v>
      </c>
      <c r="T157" s="8" t="s">
        <v>201</v>
      </c>
      <c r="U157" s="8" t="s">
        <v>191</v>
      </c>
      <c r="V157" s="59">
        <v>44950</v>
      </c>
      <c r="W157" s="8" t="s">
        <v>203</v>
      </c>
      <c r="X157" s="8" t="s">
        <v>206</v>
      </c>
      <c r="Y157" s="8">
        <v>34</v>
      </c>
      <c r="Z157" s="8">
        <v>34</v>
      </c>
      <c r="AA157" s="8">
        <v>34</v>
      </c>
      <c r="AB157" s="8">
        <v>33</v>
      </c>
      <c r="AC157" s="8">
        <v>0</v>
      </c>
      <c r="AD157" s="8">
        <v>0</v>
      </c>
      <c r="AE157" s="8">
        <v>0</v>
      </c>
      <c r="AF157" s="8">
        <v>1</v>
      </c>
      <c r="AG157" s="8">
        <v>0</v>
      </c>
      <c r="AH157" s="8">
        <v>1</v>
      </c>
      <c r="AI157" s="8">
        <v>1</v>
      </c>
      <c r="AJ157" s="8" t="s">
        <v>669</v>
      </c>
      <c r="AK157" s="8" t="s">
        <v>62</v>
      </c>
      <c r="AL157" s="8" t="s">
        <v>670</v>
      </c>
    </row>
    <row r="158" spans="1:38" x14ac:dyDescent="0.35">
      <c r="A158" s="8">
        <v>467617</v>
      </c>
      <c r="B158" s="8">
        <v>109262</v>
      </c>
      <c r="C158" s="8" t="s">
        <v>188</v>
      </c>
      <c r="D158" s="8">
        <v>41617</v>
      </c>
      <c r="E158" s="8" t="s">
        <v>234</v>
      </c>
      <c r="F158" s="8">
        <v>3077746</v>
      </c>
      <c r="G158" s="8">
        <v>2.98</v>
      </c>
      <c r="H158" s="8" t="s">
        <v>222</v>
      </c>
      <c r="I158" s="59">
        <v>44841</v>
      </c>
      <c r="J158" s="8" t="s">
        <v>191</v>
      </c>
      <c r="K158" s="8" t="s">
        <v>192</v>
      </c>
      <c r="L158" s="8" t="s">
        <v>193</v>
      </c>
      <c r="M158" s="8" t="s">
        <v>223</v>
      </c>
      <c r="N158" s="8" t="s">
        <v>195</v>
      </c>
      <c r="O158" s="8" t="s">
        <v>224</v>
      </c>
      <c r="P158" s="8" t="s">
        <v>235</v>
      </c>
      <c r="R158" s="8" t="s">
        <v>226</v>
      </c>
      <c r="S158" s="8" t="s">
        <v>236</v>
      </c>
      <c r="T158" s="8" t="s">
        <v>201</v>
      </c>
      <c r="U158" s="8" t="s">
        <v>191</v>
      </c>
      <c r="V158" s="59">
        <v>44950</v>
      </c>
      <c r="W158" s="8" t="s">
        <v>203</v>
      </c>
      <c r="X158" s="8" t="s">
        <v>211</v>
      </c>
      <c r="Y158" s="8">
        <v>22</v>
      </c>
      <c r="Z158" s="8">
        <v>22</v>
      </c>
      <c r="AA158" s="8">
        <v>22</v>
      </c>
      <c r="AB158" s="8">
        <v>22</v>
      </c>
      <c r="AC158" s="8">
        <v>0</v>
      </c>
      <c r="AD158" s="8">
        <v>0</v>
      </c>
      <c r="AE158" s="8">
        <v>0</v>
      </c>
      <c r="AF158" s="8">
        <v>0</v>
      </c>
      <c r="AG158" s="8">
        <v>0</v>
      </c>
      <c r="AH158" s="8">
        <v>0</v>
      </c>
      <c r="AI158" s="8">
        <v>0</v>
      </c>
      <c r="AJ158" s="8" t="s">
        <v>669</v>
      </c>
      <c r="AK158" s="8" t="s">
        <v>62</v>
      </c>
      <c r="AL158" s="8" t="s">
        <v>670</v>
      </c>
    </row>
    <row r="159" spans="1:38" x14ac:dyDescent="0.35">
      <c r="A159" s="8">
        <v>467617</v>
      </c>
      <c r="B159" s="8">
        <v>109262</v>
      </c>
      <c r="C159" s="8" t="s">
        <v>188</v>
      </c>
      <c r="D159" s="8">
        <v>41617</v>
      </c>
      <c r="E159" s="8" t="s">
        <v>234</v>
      </c>
      <c r="F159" s="8">
        <v>3077746</v>
      </c>
      <c r="G159" s="8">
        <v>2.98</v>
      </c>
      <c r="H159" s="8" t="s">
        <v>222</v>
      </c>
      <c r="I159" s="59">
        <v>44841</v>
      </c>
      <c r="J159" s="8" t="s">
        <v>191</v>
      </c>
      <c r="K159" s="8" t="s">
        <v>192</v>
      </c>
      <c r="L159" s="8" t="s">
        <v>230</v>
      </c>
      <c r="M159" s="8" t="s">
        <v>223</v>
      </c>
      <c r="N159" s="8" t="s">
        <v>195</v>
      </c>
      <c r="O159" s="8" t="s">
        <v>224</v>
      </c>
      <c r="P159" s="8" t="s">
        <v>235</v>
      </c>
      <c r="R159" s="8" t="s">
        <v>226</v>
      </c>
      <c r="S159" s="8" t="s">
        <v>236</v>
      </c>
      <c r="T159" s="8" t="s">
        <v>201</v>
      </c>
      <c r="U159" s="8" t="s">
        <v>191</v>
      </c>
      <c r="V159" s="59">
        <v>44950</v>
      </c>
      <c r="W159" s="8" t="s">
        <v>207</v>
      </c>
      <c r="X159" s="8" t="s">
        <v>231</v>
      </c>
      <c r="Y159" s="8">
        <v>8</v>
      </c>
      <c r="Z159" s="8">
        <v>8</v>
      </c>
      <c r="AA159" s="8">
        <v>8</v>
      </c>
      <c r="AB159" s="8">
        <v>0</v>
      </c>
      <c r="AC159" s="8">
        <v>0</v>
      </c>
      <c r="AD159" s="8">
        <v>0</v>
      </c>
      <c r="AE159" s="8">
        <v>0</v>
      </c>
      <c r="AF159" s="8">
        <v>8</v>
      </c>
      <c r="AG159" s="8">
        <v>0</v>
      </c>
      <c r="AH159" s="8">
        <v>8</v>
      </c>
      <c r="AI159" s="8">
        <v>8</v>
      </c>
      <c r="AJ159" s="8" t="s">
        <v>669</v>
      </c>
      <c r="AK159" s="8" t="s">
        <v>62</v>
      </c>
      <c r="AL159" s="8" t="s">
        <v>670</v>
      </c>
    </row>
    <row r="160" spans="1:38" x14ac:dyDescent="0.35">
      <c r="A160" s="8">
        <v>467617</v>
      </c>
      <c r="B160" s="8">
        <v>109262</v>
      </c>
      <c r="C160" s="8" t="s">
        <v>188</v>
      </c>
      <c r="D160" s="8">
        <v>41617</v>
      </c>
      <c r="E160" s="8" t="s">
        <v>234</v>
      </c>
      <c r="F160" s="8">
        <v>3077746</v>
      </c>
      <c r="G160" s="8">
        <v>2.98</v>
      </c>
      <c r="H160" s="8" t="s">
        <v>222</v>
      </c>
      <c r="I160" s="59">
        <v>44841</v>
      </c>
      <c r="J160" s="8" t="s">
        <v>191</v>
      </c>
      <c r="K160" s="8" t="s">
        <v>192</v>
      </c>
      <c r="L160" s="8" t="s">
        <v>230</v>
      </c>
      <c r="M160" s="8" t="s">
        <v>223</v>
      </c>
      <c r="N160" s="8" t="s">
        <v>195</v>
      </c>
      <c r="O160" s="8" t="s">
        <v>224</v>
      </c>
      <c r="P160" s="8" t="s">
        <v>235</v>
      </c>
      <c r="R160" s="8" t="s">
        <v>226</v>
      </c>
      <c r="S160" s="8" t="s">
        <v>236</v>
      </c>
      <c r="T160" s="8" t="s">
        <v>201</v>
      </c>
      <c r="U160" s="8" t="s">
        <v>191</v>
      </c>
      <c r="V160" s="59">
        <v>44950</v>
      </c>
      <c r="W160" s="8" t="s">
        <v>207</v>
      </c>
      <c r="X160" s="8" t="s">
        <v>204</v>
      </c>
      <c r="Y160" s="8">
        <v>4</v>
      </c>
      <c r="Z160" s="8">
        <v>4</v>
      </c>
      <c r="AA160" s="8">
        <v>4</v>
      </c>
      <c r="AB160" s="8">
        <v>0</v>
      </c>
      <c r="AC160" s="8">
        <v>0</v>
      </c>
      <c r="AD160" s="8">
        <v>0</v>
      </c>
      <c r="AE160" s="8">
        <v>0</v>
      </c>
      <c r="AF160" s="8">
        <v>4</v>
      </c>
      <c r="AG160" s="8">
        <v>0</v>
      </c>
      <c r="AH160" s="8">
        <v>4</v>
      </c>
      <c r="AI160" s="8">
        <v>4</v>
      </c>
      <c r="AJ160" s="8" t="s">
        <v>669</v>
      </c>
      <c r="AK160" s="8" t="s">
        <v>62</v>
      </c>
      <c r="AL160" s="8" t="s">
        <v>670</v>
      </c>
    </row>
    <row r="161" spans="1:38" x14ac:dyDescent="0.35">
      <c r="A161" s="8">
        <v>467617</v>
      </c>
      <c r="B161" s="8">
        <v>109262</v>
      </c>
      <c r="C161" s="8" t="s">
        <v>188</v>
      </c>
      <c r="D161" s="8">
        <v>41617</v>
      </c>
      <c r="E161" s="8" t="s">
        <v>234</v>
      </c>
      <c r="F161" s="8">
        <v>3077746</v>
      </c>
      <c r="G161" s="8">
        <v>2.98</v>
      </c>
      <c r="H161" s="8" t="s">
        <v>222</v>
      </c>
      <c r="I161" s="59">
        <v>44841</v>
      </c>
      <c r="J161" s="8" t="s">
        <v>191</v>
      </c>
      <c r="K161" s="8" t="s">
        <v>192</v>
      </c>
      <c r="L161" s="8" t="s">
        <v>230</v>
      </c>
      <c r="M161" s="8" t="s">
        <v>223</v>
      </c>
      <c r="N161" s="8" t="s">
        <v>195</v>
      </c>
      <c r="O161" s="8" t="s">
        <v>224</v>
      </c>
      <c r="P161" s="8" t="s">
        <v>235</v>
      </c>
      <c r="R161" s="8" t="s">
        <v>226</v>
      </c>
      <c r="S161" s="8" t="s">
        <v>236</v>
      </c>
      <c r="T161" s="8" t="s">
        <v>201</v>
      </c>
      <c r="U161" s="8" t="s">
        <v>191</v>
      </c>
      <c r="V161" s="59">
        <v>44950</v>
      </c>
      <c r="W161" s="8" t="s">
        <v>203</v>
      </c>
      <c r="X161" s="8" t="s">
        <v>204</v>
      </c>
      <c r="Y161" s="8">
        <v>12</v>
      </c>
      <c r="Z161" s="8">
        <v>12</v>
      </c>
      <c r="AA161" s="8">
        <v>12</v>
      </c>
      <c r="AB161" s="8">
        <v>8</v>
      </c>
      <c r="AC161" s="8">
        <v>0</v>
      </c>
      <c r="AD161" s="8">
        <v>0</v>
      </c>
      <c r="AE161" s="8">
        <v>0</v>
      </c>
      <c r="AF161" s="8">
        <v>4</v>
      </c>
      <c r="AG161" s="8">
        <v>0</v>
      </c>
      <c r="AH161" s="8">
        <v>4</v>
      </c>
      <c r="AI161" s="8">
        <v>4</v>
      </c>
      <c r="AJ161" s="8" t="s">
        <v>669</v>
      </c>
      <c r="AK161" s="8" t="s">
        <v>62</v>
      </c>
      <c r="AL161" s="8" t="s">
        <v>670</v>
      </c>
    </row>
    <row r="162" spans="1:38" x14ac:dyDescent="0.35">
      <c r="A162" s="8">
        <v>467617</v>
      </c>
      <c r="B162" s="8">
        <v>109262</v>
      </c>
      <c r="C162" s="8" t="s">
        <v>188</v>
      </c>
      <c r="D162" s="8">
        <v>41617</v>
      </c>
      <c r="E162" s="8" t="s">
        <v>234</v>
      </c>
      <c r="F162" s="8">
        <v>3077746</v>
      </c>
      <c r="G162" s="8">
        <v>2.98</v>
      </c>
      <c r="H162" s="8" t="s">
        <v>222</v>
      </c>
      <c r="I162" s="59">
        <v>44841</v>
      </c>
      <c r="J162" s="8" t="s">
        <v>191</v>
      </c>
      <c r="K162" s="8" t="s">
        <v>192</v>
      </c>
      <c r="L162" s="8" t="s">
        <v>230</v>
      </c>
      <c r="M162" s="8" t="s">
        <v>223</v>
      </c>
      <c r="N162" s="8" t="s">
        <v>195</v>
      </c>
      <c r="O162" s="8" t="s">
        <v>224</v>
      </c>
      <c r="P162" s="8" t="s">
        <v>235</v>
      </c>
      <c r="R162" s="8" t="s">
        <v>226</v>
      </c>
      <c r="S162" s="8" t="s">
        <v>236</v>
      </c>
      <c r="T162" s="8" t="s">
        <v>201</v>
      </c>
      <c r="U162" s="8" t="s">
        <v>191</v>
      </c>
      <c r="V162" s="59">
        <v>44950</v>
      </c>
      <c r="W162" s="8" t="s">
        <v>203</v>
      </c>
      <c r="X162" s="8" t="s">
        <v>206</v>
      </c>
      <c r="Y162" s="8">
        <v>16</v>
      </c>
      <c r="Z162" s="8">
        <v>16</v>
      </c>
      <c r="AA162" s="8">
        <v>16</v>
      </c>
      <c r="AB162" s="8">
        <v>13</v>
      </c>
      <c r="AC162" s="8">
        <v>0</v>
      </c>
      <c r="AD162" s="8">
        <v>0</v>
      </c>
      <c r="AE162" s="8">
        <v>0</v>
      </c>
      <c r="AF162" s="8">
        <v>3</v>
      </c>
      <c r="AG162" s="8">
        <v>0</v>
      </c>
      <c r="AH162" s="8">
        <v>3</v>
      </c>
      <c r="AI162" s="8">
        <v>3</v>
      </c>
      <c r="AJ162" s="8" t="s">
        <v>669</v>
      </c>
      <c r="AK162" s="8" t="s">
        <v>62</v>
      </c>
      <c r="AL162" s="8" t="s">
        <v>670</v>
      </c>
    </row>
    <row r="163" spans="1:38" x14ac:dyDescent="0.35">
      <c r="A163" s="8">
        <v>467617</v>
      </c>
      <c r="B163" s="8">
        <v>109262</v>
      </c>
      <c r="C163" s="8" t="s">
        <v>188</v>
      </c>
      <c r="D163" s="8">
        <v>41617</v>
      </c>
      <c r="E163" s="8" t="s">
        <v>234</v>
      </c>
      <c r="F163" s="8">
        <v>3077746</v>
      </c>
      <c r="G163" s="8">
        <v>2.98</v>
      </c>
      <c r="H163" s="8" t="s">
        <v>222</v>
      </c>
      <c r="I163" s="59">
        <v>44841</v>
      </c>
      <c r="J163" s="8" t="s">
        <v>191</v>
      </c>
      <c r="K163" s="8" t="s">
        <v>192</v>
      </c>
      <c r="L163" s="8" t="s">
        <v>230</v>
      </c>
      <c r="M163" s="8" t="s">
        <v>223</v>
      </c>
      <c r="N163" s="8" t="s">
        <v>195</v>
      </c>
      <c r="O163" s="8" t="s">
        <v>224</v>
      </c>
      <c r="P163" s="8" t="s">
        <v>235</v>
      </c>
      <c r="R163" s="8" t="s">
        <v>226</v>
      </c>
      <c r="S163" s="8" t="s">
        <v>236</v>
      </c>
      <c r="T163" s="8" t="s">
        <v>201</v>
      </c>
      <c r="U163" s="8" t="s">
        <v>191</v>
      </c>
      <c r="V163" s="59">
        <v>44950</v>
      </c>
      <c r="W163" s="8" t="s">
        <v>203</v>
      </c>
      <c r="X163" s="8" t="s">
        <v>211</v>
      </c>
      <c r="Y163" s="8">
        <v>2</v>
      </c>
      <c r="Z163" s="8">
        <v>2</v>
      </c>
      <c r="AA163" s="8">
        <v>2</v>
      </c>
      <c r="AB163" s="8">
        <v>2</v>
      </c>
      <c r="AC163" s="8">
        <v>0</v>
      </c>
      <c r="AD163" s="8">
        <v>0</v>
      </c>
      <c r="AE163" s="8">
        <v>0</v>
      </c>
      <c r="AF163" s="8">
        <v>0</v>
      </c>
      <c r="AG163" s="8">
        <v>0</v>
      </c>
      <c r="AH163" s="8">
        <v>0</v>
      </c>
      <c r="AI163" s="8">
        <v>0</v>
      </c>
      <c r="AJ163" s="8" t="s">
        <v>669</v>
      </c>
      <c r="AK163" s="8" t="s">
        <v>62</v>
      </c>
      <c r="AL163" s="8" t="s">
        <v>670</v>
      </c>
    </row>
    <row r="164" spans="1:38" x14ac:dyDescent="0.35">
      <c r="A164" s="8">
        <v>466750</v>
      </c>
      <c r="B164" s="8">
        <v>109383</v>
      </c>
      <c r="C164" s="8" t="s">
        <v>188</v>
      </c>
      <c r="D164" s="8">
        <v>41617</v>
      </c>
      <c r="E164" s="8" t="s">
        <v>221</v>
      </c>
      <c r="F164" s="8">
        <v>3143751</v>
      </c>
      <c r="G164" s="8">
        <v>7.16</v>
      </c>
      <c r="H164" s="8" t="s">
        <v>222</v>
      </c>
      <c r="I164" s="59">
        <v>45212</v>
      </c>
      <c r="J164" s="8" t="s">
        <v>191</v>
      </c>
      <c r="K164" s="8" t="s">
        <v>192</v>
      </c>
      <c r="L164" s="8" t="s">
        <v>230</v>
      </c>
      <c r="M164" s="8" t="s">
        <v>223</v>
      </c>
      <c r="N164" s="8" t="s">
        <v>195</v>
      </c>
      <c r="O164" s="8" t="s">
        <v>224</v>
      </c>
      <c r="P164" s="8" t="s">
        <v>225</v>
      </c>
      <c r="R164" s="8" t="s">
        <v>226</v>
      </c>
      <c r="S164" s="8" t="s">
        <v>227</v>
      </c>
      <c r="T164" s="8" t="s">
        <v>201</v>
      </c>
      <c r="U164" s="8" t="s">
        <v>191</v>
      </c>
      <c r="V164" s="59">
        <v>45502</v>
      </c>
      <c r="W164" s="8" t="s">
        <v>207</v>
      </c>
      <c r="X164" s="8" t="s">
        <v>231</v>
      </c>
      <c r="Y164" s="8">
        <v>20</v>
      </c>
      <c r="Z164" s="8">
        <v>20</v>
      </c>
      <c r="AA164" s="8">
        <v>1</v>
      </c>
      <c r="AB164" s="8">
        <v>0</v>
      </c>
      <c r="AC164" s="8">
        <v>0</v>
      </c>
      <c r="AD164" s="8">
        <v>0</v>
      </c>
      <c r="AE164" s="8">
        <v>0</v>
      </c>
      <c r="AF164" s="8">
        <v>20</v>
      </c>
      <c r="AG164" s="8">
        <v>0</v>
      </c>
      <c r="AH164" s="8">
        <v>20</v>
      </c>
      <c r="AI164" s="8">
        <v>1</v>
      </c>
      <c r="AJ164" s="8" t="s">
        <v>669</v>
      </c>
      <c r="AK164" s="8" t="s">
        <v>62</v>
      </c>
      <c r="AL164" s="8" t="s">
        <v>670</v>
      </c>
    </row>
    <row r="165" spans="1:38" x14ac:dyDescent="0.35">
      <c r="A165" s="8">
        <v>466750</v>
      </c>
      <c r="B165" s="8">
        <v>109383</v>
      </c>
      <c r="C165" s="8" t="s">
        <v>188</v>
      </c>
      <c r="D165" s="8">
        <v>41617</v>
      </c>
      <c r="E165" s="8" t="s">
        <v>221</v>
      </c>
      <c r="F165" s="8">
        <v>3143751</v>
      </c>
      <c r="G165" s="8">
        <v>7.16</v>
      </c>
      <c r="H165" s="8" t="s">
        <v>222</v>
      </c>
      <c r="I165" s="59">
        <v>45212</v>
      </c>
      <c r="J165" s="8" t="s">
        <v>191</v>
      </c>
      <c r="K165" s="8" t="s">
        <v>192</v>
      </c>
      <c r="L165" s="8" t="s">
        <v>230</v>
      </c>
      <c r="M165" s="8" t="s">
        <v>223</v>
      </c>
      <c r="N165" s="8" t="s">
        <v>195</v>
      </c>
      <c r="O165" s="8" t="s">
        <v>224</v>
      </c>
      <c r="P165" s="8" t="s">
        <v>225</v>
      </c>
      <c r="R165" s="8" t="s">
        <v>226</v>
      </c>
      <c r="S165" s="8" t="s">
        <v>227</v>
      </c>
      <c r="T165" s="8" t="s">
        <v>201</v>
      </c>
      <c r="U165" s="8" t="s">
        <v>191</v>
      </c>
      <c r="V165" s="59">
        <v>45502</v>
      </c>
      <c r="W165" s="8" t="s">
        <v>207</v>
      </c>
      <c r="X165" s="8" t="s">
        <v>204</v>
      </c>
      <c r="Y165" s="8">
        <v>35</v>
      </c>
      <c r="Z165" s="8">
        <v>35</v>
      </c>
      <c r="AA165" s="8">
        <v>6</v>
      </c>
      <c r="AB165" s="8">
        <v>0</v>
      </c>
      <c r="AC165" s="8">
        <v>0</v>
      </c>
      <c r="AD165" s="8">
        <v>0</v>
      </c>
      <c r="AE165" s="8">
        <v>0</v>
      </c>
      <c r="AF165" s="8">
        <v>35</v>
      </c>
      <c r="AG165" s="8">
        <v>0</v>
      </c>
      <c r="AH165" s="8">
        <v>35</v>
      </c>
      <c r="AI165" s="8">
        <v>6</v>
      </c>
      <c r="AJ165" s="8" t="s">
        <v>669</v>
      </c>
      <c r="AK165" s="8" t="s">
        <v>62</v>
      </c>
      <c r="AL165" s="8" t="s">
        <v>670</v>
      </c>
    </row>
    <row r="166" spans="1:38" x14ac:dyDescent="0.35">
      <c r="A166" s="8">
        <v>466750</v>
      </c>
      <c r="B166" s="8">
        <v>109383</v>
      </c>
      <c r="C166" s="8" t="s">
        <v>188</v>
      </c>
      <c r="D166" s="8">
        <v>41617</v>
      </c>
      <c r="E166" s="8" t="s">
        <v>221</v>
      </c>
      <c r="F166" s="8">
        <v>3143751</v>
      </c>
      <c r="G166" s="8">
        <v>7.16</v>
      </c>
      <c r="H166" s="8" t="s">
        <v>222</v>
      </c>
      <c r="I166" s="59">
        <v>45212</v>
      </c>
      <c r="J166" s="8" t="s">
        <v>191</v>
      </c>
      <c r="K166" s="8" t="s">
        <v>192</v>
      </c>
      <c r="L166" s="8" t="s">
        <v>230</v>
      </c>
      <c r="M166" s="8" t="s">
        <v>223</v>
      </c>
      <c r="N166" s="8" t="s">
        <v>195</v>
      </c>
      <c r="O166" s="8" t="s">
        <v>224</v>
      </c>
      <c r="P166" s="8" t="s">
        <v>225</v>
      </c>
      <c r="R166" s="8" t="s">
        <v>226</v>
      </c>
      <c r="S166" s="8" t="s">
        <v>227</v>
      </c>
      <c r="T166" s="8" t="s">
        <v>201</v>
      </c>
      <c r="U166" s="8" t="s">
        <v>191</v>
      </c>
      <c r="V166" s="59">
        <v>45502</v>
      </c>
      <c r="W166" s="8" t="s">
        <v>203</v>
      </c>
      <c r="X166" s="8" t="s">
        <v>204</v>
      </c>
      <c r="Y166" s="8">
        <v>7</v>
      </c>
      <c r="Z166" s="8">
        <v>7</v>
      </c>
      <c r="AA166" s="8">
        <v>0</v>
      </c>
      <c r="AB166" s="8">
        <v>0</v>
      </c>
      <c r="AC166" s="8">
        <v>0</v>
      </c>
      <c r="AD166" s="8">
        <v>0</v>
      </c>
      <c r="AE166" s="8">
        <v>0</v>
      </c>
      <c r="AF166" s="8">
        <v>7</v>
      </c>
      <c r="AG166" s="8">
        <v>0</v>
      </c>
      <c r="AH166" s="8">
        <v>7</v>
      </c>
      <c r="AI166" s="8">
        <v>0</v>
      </c>
      <c r="AJ166" s="8" t="s">
        <v>669</v>
      </c>
      <c r="AK166" s="8" t="s">
        <v>62</v>
      </c>
      <c r="AL166" s="8" t="s">
        <v>670</v>
      </c>
    </row>
    <row r="167" spans="1:38" x14ac:dyDescent="0.35">
      <c r="A167" s="8">
        <v>466750</v>
      </c>
      <c r="B167" s="8">
        <v>109383</v>
      </c>
      <c r="C167" s="8" t="s">
        <v>188</v>
      </c>
      <c r="D167" s="8">
        <v>41617</v>
      </c>
      <c r="E167" s="8" t="s">
        <v>221</v>
      </c>
      <c r="F167" s="8">
        <v>3143751</v>
      </c>
      <c r="G167" s="8">
        <v>7.16</v>
      </c>
      <c r="H167" s="8" t="s">
        <v>222</v>
      </c>
      <c r="I167" s="59">
        <v>45212</v>
      </c>
      <c r="J167" s="8" t="s">
        <v>191</v>
      </c>
      <c r="K167" s="8" t="s">
        <v>192</v>
      </c>
      <c r="L167" s="8" t="s">
        <v>230</v>
      </c>
      <c r="M167" s="8" t="s">
        <v>223</v>
      </c>
      <c r="N167" s="8" t="s">
        <v>195</v>
      </c>
      <c r="O167" s="8" t="s">
        <v>224</v>
      </c>
      <c r="P167" s="8" t="s">
        <v>225</v>
      </c>
      <c r="R167" s="8" t="s">
        <v>226</v>
      </c>
      <c r="S167" s="8" t="s">
        <v>227</v>
      </c>
      <c r="T167" s="8" t="s">
        <v>201</v>
      </c>
      <c r="U167" s="8" t="s">
        <v>191</v>
      </c>
      <c r="V167" s="59">
        <v>45502</v>
      </c>
      <c r="W167" s="8" t="s">
        <v>203</v>
      </c>
      <c r="X167" s="8" t="s">
        <v>206</v>
      </c>
      <c r="Y167" s="8">
        <v>4</v>
      </c>
      <c r="Z167" s="8">
        <v>4</v>
      </c>
      <c r="AA167" s="8">
        <v>0</v>
      </c>
      <c r="AB167" s="8">
        <v>0</v>
      </c>
      <c r="AC167" s="8">
        <v>0</v>
      </c>
      <c r="AD167" s="8">
        <v>0</v>
      </c>
      <c r="AE167" s="8">
        <v>0</v>
      </c>
      <c r="AF167" s="8">
        <v>4</v>
      </c>
      <c r="AG167" s="8">
        <v>0</v>
      </c>
      <c r="AH167" s="8">
        <v>4</v>
      </c>
      <c r="AI167" s="8">
        <v>0</v>
      </c>
      <c r="AJ167" s="8" t="s">
        <v>669</v>
      </c>
      <c r="AK167" s="8" t="s">
        <v>62</v>
      </c>
      <c r="AL167" s="8" t="s">
        <v>670</v>
      </c>
    </row>
    <row r="168" spans="1:38" x14ac:dyDescent="0.35">
      <c r="A168" s="8">
        <v>466750</v>
      </c>
      <c r="B168" s="8">
        <v>109383</v>
      </c>
      <c r="C168" s="8" t="s">
        <v>188</v>
      </c>
      <c r="D168" s="8">
        <v>41617</v>
      </c>
      <c r="E168" s="8" t="s">
        <v>221</v>
      </c>
      <c r="F168" s="8">
        <v>3143751</v>
      </c>
      <c r="G168" s="8">
        <v>7.16</v>
      </c>
      <c r="H168" s="8" t="s">
        <v>222</v>
      </c>
      <c r="I168" s="59">
        <v>45212</v>
      </c>
      <c r="J168" s="8" t="s">
        <v>191</v>
      </c>
      <c r="K168" s="8" t="s">
        <v>192</v>
      </c>
      <c r="L168" s="8" t="s">
        <v>230</v>
      </c>
      <c r="M168" s="8" t="s">
        <v>223</v>
      </c>
      <c r="N168" s="8" t="s">
        <v>195</v>
      </c>
      <c r="O168" s="8" t="s">
        <v>224</v>
      </c>
      <c r="P168" s="8" t="s">
        <v>225</v>
      </c>
      <c r="R168" s="8" t="s">
        <v>226</v>
      </c>
      <c r="S168" s="8" t="s">
        <v>227</v>
      </c>
      <c r="T168" s="8" t="s">
        <v>201</v>
      </c>
      <c r="U168" s="8" t="s">
        <v>191</v>
      </c>
      <c r="V168" s="59">
        <v>45502</v>
      </c>
      <c r="W168" s="8" t="s">
        <v>203</v>
      </c>
      <c r="X168" s="8" t="s">
        <v>211</v>
      </c>
      <c r="Y168" s="8">
        <v>3</v>
      </c>
      <c r="Z168" s="8">
        <v>3</v>
      </c>
      <c r="AA168" s="8">
        <v>0</v>
      </c>
      <c r="AB168" s="8">
        <v>0</v>
      </c>
      <c r="AC168" s="8">
        <v>0</v>
      </c>
      <c r="AD168" s="8">
        <v>0</v>
      </c>
      <c r="AE168" s="8">
        <v>0</v>
      </c>
      <c r="AF168" s="8">
        <v>3</v>
      </c>
      <c r="AG168" s="8">
        <v>0</v>
      </c>
      <c r="AH168" s="8">
        <v>3</v>
      </c>
      <c r="AI168" s="8">
        <v>0</v>
      </c>
      <c r="AJ168" s="8" t="s">
        <v>669</v>
      </c>
      <c r="AK168" s="8" t="s">
        <v>62</v>
      </c>
      <c r="AL168" s="8" t="s">
        <v>670</v>
      </c>
    </row>
    <row r="169" spans="1:38" x14ac:dyDescent="0.35">
      <c r="A169" s="8">
        <v>466750</v>
      </c>
      <c r="B169" s="8">
        <v>109383</v>
      </c>
      <c r="C169" s="8" t="s">
        <v>188</v>
      </c>
      <c r="D169" s="8">
        <v>41617</v>
      </c>
      <c r="E169" s="8" t="s">
        <v>221</v>
      </c>
      <c r="F169" s="8">
        <v>3143751</v>
      </c>
      <c r="G169" s="8">
        <v>7.16</v>
      </c>
      <c r="H169" s="8" t="s">
        <v>222</v>
      </c>
      <c r="I169" s="59">
        <v>45212</v>
      </c>
      <c r="J169" s="8" t="s">
        <v>191</v>
      </c>
      <c r="K169" s="8" t="s">
        <v>192</v>
      </c>
      <c r="L169" s="8" t="s">
        <v>193</v>
      </c>
      <c r="M169" s="8" t="s">
        <v>223</v>
      </c>
      <c r="N169" s="8" t="s">
        <v>195</v>
      </c>
      <c r="O169" s="8" t="s">
        <v>224</v>
      </c>
      <c r="P169" s="8" t="s">
        <v>225</v>
      </c>
      <c r="R169" s="8" t="s">
        <v>226</v>
      </c>
      <c r="S169" s="8" t="s">
        <v>227</v>
      </c>
      <c r="T169" s="8" t="s">
        <v>201</v>
      </c>
      <c r="U169" s="8" t="s">
        <v>191</v>
      </c>
      <c r="V169" s="59">
        <v>45502</v>
      </c>
      <c r="W169" s="8" t="s">
        <v>203</v>
      </c>
      <c r="X169" s="8" t="s">
        <v>206</v>
      </c>
      <c r="Y169" s="8">
        <v>20</v>
      </c>
      <c r="Z169" s="8">
        <v>20</v>
      </c>
      <c r="AA169" s="8">
        <v>6</v>
      </c>
      <c r="AB169" s="8">
        <v>0</v>
      </c>
      <c r="AC169" s="8">
        <v>0</v>
      </c>
      <c r="AD169" s="8">
        <v>0</v>
      </c>
      <c r="AE169" s="8">
        <v>0</v>
      </c>
      <c r="AF169" s="8">
        <v>20</v>
      </c>
      <c r="AG169" s="8">
        <v>0</v>
      </c>
      <c r="AH169" s="8">
        <v>20</v>
      </c>
      <c r="AI169" s="8">
        <v>6</v>
      </c>
      <c r="AJ169" s="8" t="s">
        <v>669</v>
      </c>
      <c r="AK169" s="8" t="s">
        <v>62</v>
      </c>
      <c r="AL169" s="8" t="s">
        <v>670</v>
      </c>
    </row>
    <row r="170" spans="1:38" x14ac:dyDescent="0.35">
      <c r="A170" s="8">
        <v>466750</v>
      </c>
      <c r="B170" s="8">
        <v>109383</v>
      </c>
      <c r="C170" s="8" t="s">
        <v>188</v>
      </c>
      <c r="D170" s="8">
        <v>41617</v>
      </c>
      <c r="E170" s="8" t="s">
        <v>221</v>
      </c>
      <c r="F170" s="8">
        <v>3143751</v>
      </c>
      <c r="G170" s="8">
        <v>7.16</v>
      </c>
      <c r="H170" s="8" t="s">
        <v>222</v>
      </c>
      <c r="I170" s="59">
        <v>45212</v>
      </c>
      <c r="J170" s="8" t="s">
        <v>191</v>
      </c>
      <c r="K170" s="8" t="s">
        <v>192</v>
      </c>
      <c r="L170" s="8" t="s">
        <v>193</v>
      </c>
      <c r="M170" s="8" t="s">
        <v>223</v>
      </c>
      <c r="N170" s="8" t="s">
        <v>195</v>
      </c>
      <c r="O170" s="8" t="s">
        <v>224</v>
      </c>
      <c r="P170" s="8" t="s">
        <v>225</v>
      </c>
      <c r="R170" s="8" t="s">
        <v>226</v>
      </c>
      <c r="S170" s="8" t="s">
        <v>227</v>
      </c>
      <c r="T170" s="8" t="s">
        <v>201</v>
      </c>
      <c r="U170" s="8" t="s">
        <v>202</v>
      </c>
      <c r="V170" s="59">
        <v>45502</v>
      </c>
      <c r="W170" s="8" t="s">
        <v>203</v>
      </c>
      <c r="X170" s="8" t="s">
        <v>211</v>
      </c>
      <c r="Y170" s="8">
        <v>81</v>
      </c>
      <c r="Z170" s="8">
        <v>81</v>
      </c>
      <c r="AA170" s="8">
        <v>8</v>
      </c>
      <c r="AB170" s="8">
        <v>0</v>
      </c>
      <c r="AC170" s="8">
        <v>0</v>
      </c>
      <c r="AD170" s="8">
        <v>0</v>
      </c>
      <c r="AE170" s="8">
        <v>0</v>
      </c>
      <c r="AF170" s="8">
        <v>81</v>
      </c>
      <c r="AG170" s="8">
        <v>0</v>
      </c>
      <c r="AH170" s="8">
        <v>81</v>
      </c>
      <c r="AI170" s="8">
        <v>8</v>
      </c>
      <c r="AJ170" s="8" t="s">
        <v>669</v>
      </c>
      <c r="AK170" s="8" t="s">
        <v>62</v>
      </c>
      <c r="AL170" s="8" t="s">
        <v>670</v>
      </c>
    </row>
    <row r="171" spans="1:38" x14ac:dyDescent="0.35">
      <c r="A171" s="8">
        <v>466750</v>
      </c>
      <c r="B171" s="8">
        <v>109383</v>
      </c>
      <c r="C171" s="8" t="s">
        <v>188</v>
      </c>
      <c r="D171" s="8">
        <v>41617</v>
      </c>
      <c r="E171" s="8" t="s">
        <v>221</v>
      </c>
      <c r="F171" s="8">
        <v>3143751</v>
      </c>
      <c r="G171" s="8">
        <v>7.16</v>
      </c>
      <c r="H171" s="8" t="s">
        <v>222</v>
      </c>
      <c r="I171" s="59">
        <v>45212</v>
      </c>
      <c r="J171" s="8" t="s">
        <v>191</v>
      </c>
      <c r="K171" s="8" t="s">
        <v>192</v>
      </c>
      <c r="L171" s="8" t="s">
        <v>193</v>
      </c>
      <c r="M171" s="8" t="s">
        <v>223</v>
      </c>
      <c r="N171" s="8" t="s">
        <v>195</v>
      </c>
      <c r="O171" s="8" t="s">
        <v>224</v>
      </c>
      <c r="P171" s="8" t="s">
        <v>225</v>
      </c>
      <c r="R171" s="8" t="s">
        <v>226</v>
      </c>
      <c r="S171" s="8" t="s">
        <v>227</v>
      </c>
      <c r="T171" s="8" t="s">
        <v>201</v>
      </c>
      <c r="U171" s="8" t="s">
        <v>191</v>
      </c>
      <c r="V171" s="59">
        <v>45502</v>
      </c>
      <c r="W171" s="8" t="s">
        <v>203</v>
      </c>
      <c r="X171" s="8" t="s">
        <v>229</v>
      </c>
      <c r="Y171" s="8">
        <v>16</v>
      </c>
      <c r="Z171" s="8">
        <v>16</v>
      </c>
      <c r="AA171" s="8">
        <v>3</v>
      </c>
      <c r="AB171" s="8">
        <v>0</v>
      </c>
      <c r="AC171" s="8">
        <v>0</v>
      </c>
      <c r="AD171" s="8">
        <v>0</v>
      </c>
      <c r="AE171" s="8">
        <v>0</v>
      </c>
      <c r="AF171" s="8">
        <v>16</v>
      </c>
      <c r="AG171" s="8">
        <v>0</v>
      </c>
      <c r="AH171" s="8">
        <v>16</v>
      </c>
      <c r="AI171" s="8">
        <v>3</v>
      </c>
      <c r="AJ171" s="8" t="s">
        <v>669</v>
      </c>
      <c r="AK171" s="8" t="s">
        <v>62</v>
      </c>
      <c r="AL171" s="8" t="s">
        <v>670</v>
      </c>
    </row>
    <row r="172" spans="1:38" x14ac:dyDescent="0.35">
      <c r="A172" s="8">
        <v>466750</v>
      </c>
      <c r="B172" s="8">
        <v>109383</v>
      </c>
      <c r="C172" s="8" t="s">
        <v>188</v>
      </c>
      <c r="D172" s="8">
        <v>41617</v>
      </c>
      <c r="E172" s="8" t="s">
        <v>221</v>
      </c>
      <c r="F172" s="8">
        <v>3143751</v>
      </c>
      <c r="G172" s="8">
        <v>7.16</v>
      </c>
      <c r="H172" s="8" t="s">
        <v>222</v>
      </c>
      <c r="I172" s="59">
        <v>45212</v>
      </c>
      <c r="J172" s="8" t="s">
        <v>191</v>
      </c>
      <c r="K172" s="8" t="s">
        <v>192</v>
      </c>
      <c r="L172" s="8" t="s">
        <v>230</v>
      </c>
      <c r="M172" s="8" t="s">
        <v>223</v>
      </c>
      <c r="N172" s="8" t="s">
        <v>195</v>
      </c>
      <c r="O172" s="8" t="s">
        <v>224</v>
      </c>
      <c r="P172" s="8" t="s">
        <v>225</v>
      </c>
      <c r="R172" s="8" t="s">
        <v>226</v>
      </c>
      <c r="S172" s="8" t="s">
        <v>227</v>
      </c>
      <c r="T172" s="8" t="s">
        <v>201</v>
      </c>
      <c r="U172" s="8" t="s">
        <v>191</v>
      </c>
      <c r="V172" s="59">
        <v>45502</v>
      </c>
      <c r="W172" s="8" t="s">
        <v>207</v>
      </c>
      <c r="X172" s="8" t="s">
        <v>206</v>
      </c>
      <c r="Y172" s="8">
        <v>4</v>
      </c>
      <c r="Z172" s="8">
        <v>4</v>
      </c>
      <c r="AA172" s="8">
        <v>0</v>
      </c>
      <c r="AB172" s="8">
        <v>0</v>
      </c>
      <c r="AC172" s="8">
        <v>0</v>
      </c>
      <c r="AD172" s="8">
        <v>0</v>
      </c>
      <c r="AE172" s="8">
        <v>0</v>
      </c>
      <c r="AF172" s="8">
        <v>4</v>
      </c>
      <c r="AG172" s="8">
        <v>0</v>
      </c>
      <c r="AH172" s="8">
        <v>4</v>
      </c>
      <c r="AI172" s="8">
        <v>0</v>
      </c>
      <c r="AJ172" s="8" t="s">
        <v>669</v>
      </c>
      <c r="AK172" s="8" t="s">
        <v>62</v>
      </c>
      <c r="AL172" s="8" t="s">
        <v>670</v>
      </c>
    </row>
    <row r="173" spans="1:38" x14ac:dyDescent="0.35">
      <c r="A173" s="28" t="s">
        <v>1400</v>
      </c>
      <c r="I173" s="59"/>
      <c r="V173" s="59"/>
      <c r="AH173" s="28">
        <f>SUM(AH134:AH172)</f>
        <v>1001</v>
      </c>
    </row>
    <row r="174" spans="1:38" x14ac:dyDescent="0.35">
      <c r="A174" s="8">
        <v>453010</v>
      </c>
      <c r="B174" s="8">
        <v>111140</v>
      </c>
      <c r="C174" s="8" t="s">
        <v>188</v>
      </c>
      <c r="D174" s="8">
        <v>72715</v>
      </c>
      <c r="E174" s="8" t="s">
        <v>723</v>
      </c>
      <c r="F174" s="8">
        <v>2119388</v>
      </c>
      <c r="G174" s="8">
        <v>204.99</v>
      </c>
      <c r="H174" s="8" t="s">
        <v>666</v>
      </c>
      <c r="I174" s="59">
        <v>43311</v>
      </c>
      <c r="J174" s="8" t="s">
        <v>202</v>
      </c>
      <c r="K174" s="8" t="s">
        <v>192</v>
      </c>
      <c r="L174" s="8" t="s">
        <v>230</v>
      </c>
      <c r="M174" s="8" t="s">
        <v>223</v>
      </c>
      <c r="N174" s="8" t="s">
        <v>195</v>
      </c>
      <c r="O174" s="8" t="s">
        <v>224</v>
      </c>
      <c r="P174" s="8" t="s">
        <v>266</v>
      </c>
      <c r="Q174" s="8" t="s">
        <v>267</v>
      </c>
      <c r="R174" s="8" t="s">
        <v>319</v>
      </c>
      <c r="S174" s="8" t="s">
        <v>724</v>
      </c>
      <c r="T174" s="8" t="s">
        <v>201</v>
      </c>
      <c r="U174" s="8" t="s">
        <v>191</v>
      </c>
      <c r="W174" s="8" t="s">
        <v>554</v>
      </c>
      <c r="X174" s="8" t="s">
        <v>554</v>
      </c>
      <c r="Y174" s="8">
        <v>700</v>
      </c>
      <c r="Z174" s="8">
        <v>182</v>
      </c>
      <c r="AA174" s="8">
        <v>0</v>
      </c>
      <c r="AB174" s="8">
        <v>0</v>
      </c>
      <c r="AC174" s="8">
        <v>0</v>
      </c>
      <c r="AD174" s="8">
        <v>0</v>
      </c>
      <c r="AE174" s="8">
        <v>0</v>
      </c>
      <c r="AF174" s="8">
        <v>182</v>
      </c>
      <c r="AG174" s="8">
        <v>0</v>
      </c>
      <c r="AH174" s="8">
        <v>182</v>
      </c>
      <c r="AI174" s="8">
        <v>0</v>
      </c>
      <c r="AJ174" s="8" t="s">
        <v>251</v>
      </c>
      <c r="AK174" s="8" t="s">
        <v>63</v>
      </c>
      <c r="AL174" s="8" t="s">
        <v>228</v>
      </c>
    </row>
    <row r="175" spans="1:38" x14ac:dyDescent="0.35">
      <c r="A175" s="8">
        <v>453128</v>
      </c>
      <c r="B175" s="8">
        <v>112101</v>
      </c>
      <c r="C175" s="8" t="s">
        <v>188</v>
      </c>
      <c r="D175" s="8">
        <v>72715</v>
      </c>
      <c r="E175" s="8" t="s">
        <v>738</v>
      </c>
      <c r="F175" s="8">
        <v>2536749</v>
      </c>
      <c r="G175" s="8">
        <v>5.87</v>
      </c>
      <c r="H175" s="8" t="s">
        <v>222</v>
      </c>
      <c r="I175" s="59">
        <v>43616</v>
      </c>
      <c r="J175" s="8" t="s">
        <v>191</v>
      </c>
      <c r="K175" s="8" t="s">
        <v>192</v>
      </c>
      <c r="L175" s="8" t="s">
        <v>230</v>
      </c>
      <c r="M175" s="8" t="s">
        <v>223</v>
      </c>
      <c r="N175" s="8" t="s">
        <v>195</v>
      </c>
      <c r="O175" s="8" t="s">
        <v>224</v>
      </c>
      <c r="P175" s="8" t="s">
        <v>739</v>
      </c>
      <c r="R175" s="8" t="s">
        <v>267</v>
      </c>
      <c r="S175" s="8" t="s">
        <v>740</v>
      </c>
      <c r="T175" s="8" t="s">
        <v>201</v>
      </c>
      <c r="U175" s="8" t="s">
        <v>191</v>
      </c>
      <c r="V175" s="59">
        <v>43564</v>
      </c>
      <c r="W175" s="8" t="s">
        <v>207</v>
      </c>
      <c r="X175" s="8" t="s">
        <v>231</v>
      </c>
      <c r="Y175" s="8">
        <v>15</v>
      </c>
      <c r="Z175" s="8">
        <v>15</v>
      </c>
      <c r="AA175" s="8">
        <v>15</v>
      </c>
      <c r="AB175" s="8">
        <v>15</v>
      </c>
      <c r="AC175" s="8">
        <v>0</v>
      </c>
      <c r="AD175" s="8">
        <v>0</v>
      </c>
      <c r="AE175" s="8">
        <v>0</v>
      </c>
      <c r="AF175" s="8">
        <v>0</v>
      </c>
      <c r="AG175" s="8">
        <v>0</v>
      </c>
      <c r="AH175" s="8">
        <v>0</v>
      </c>
      <c r="AI175" s="8">
        <v>0</v>
      </c>
      <c r="AJ175" s="8" t="s">
        <v>251</v>
      </c>
      <c r="AK175" s="8" t="s">
        <v>63</v>
      </c>
      <c r="AL175" s="8" t="s">
        <v>670</v>
      </c>
    </row>
    <row r="176" spans="1:38" x14ac:dyDescent="0.35">
      <c r="A176" s="8">
        <v>453128</v>
      </c>
      <c r="B176" s="8">
        <v>112101</v>
      </c>
      <c r="C176" s="8" t="s">
        <v>188</v>
      </c>
      <c r="D176" s="8">
        <v>72715</v>
      </c>
      <c r="E176" s="8" t="s">
        <v>738</v>
      </c>
      <c r="F176" s="8">
        <v>2536749</v>
      </c>
      <c r="G176" s="8">
        <v>5.87</v>
      </c>
      <c r="H176" s="8" t="s">
        <v>222</v>
      </c>
      <c r="I176" s="59">
        <v>43616</v>
      </c>
      <c r="J176" s="8" t="s">
        <v>191</v>
      </c>
      <c r="K176" s="8" t="s">
        <v>192</v>
      </c>
      <c r="L176" s="8" t="s">
        <v>230</v>
      </c>
      <c r="M176" s="8" t="s">
        <v>223</v>
      </c>
      <c r="N176" s="8" t="s">
        <v>195</v>
      </c>
      <c r="O176" s="8" t="s">
        <v>224</v>
      </c>
      <c r="P176" s="8" t="s">
        <v>739</v>
      </c>
      <c r="R176" s="8" t="s">
        <v>267</v>
      </c>
      <c r="S176" s="8" t="s">
        <v>740</v>
      </c>
      <c r="T176" s="8" t="s">
        <v>201</v>
      </c>
      <c r="U176" s="8" t="s">
        <v>191</v>
      </c>
      <c r="V176" s="59">
        <v>43564</v>
      </c>
      <c r="W176" s="8" t="s">
        <v>207</v>
      </c>
      <c r="X176" s="8" t="s">
        <v>204</v>
      </c>
      <c r="Y176" s="8">
        <v>15</v>
      </c>
      <c r="Z176" s="8">
        <v>15</v>
      </c>
      <c r="AA176" s="8">
        <v>15</v>
      </c>
      <c r="AB176" s="8">
        <v>15</v>
      </c>
      <c r="AC176" s="8">
        <v>0</v>
      </c>
      <c r="AD176" s="8">
        <v>0</v>
      </c>
      <c r="AE176" s="8">
        <v>0</v>
      </c>
      <c r="AF176" s="8">
        <v>0</v>
      </c>
      <c r="AG176" s="8">
        <v>0</v>
      </c>
      <c r="AH176" s="8">
        <v>0</v>
      </c>
      <c r="AI176" s="8">
        <v>0</v>
      </c>
      <c r="AJ176" s="8" t="s">
        <v>251</v>
      </c>
      <c r="AK176" s="8" t="s">
        <v>63</v>
      </c>
      <c r="AL176" s="8" t="s">
        <v>670</v>
      </c>
    </row>
    <row r="177" spans="1:38" x14ac:dyDescent="0.35">
      <c r="A177" s="8">
        <v>453128</v>
      </c>
      <c r="B177" s="8">
        <v>112101</v>
      </c>
      <c r="C177" s="8" t="s">
        <v>188</v>
      </c>
      <c r="D177" s="8">
        <v>72715</v>
      </c>
      <c r="E177" s="8" t="s">
        <v>738</v>
      </c>
      <c r="F177" s="8">
        <v>2536749</v>
      </c>
      <c r="G177" s="8">
        <v>5.87</v>
      </c>
      <c r="H177" s="8" t="s">
        <v>222</v>
      </c>
      <c r="I177" s="59">
        <v>43616</v>
      </c>
      <c r="J177" s="8" t="s">
        <v>191</v>
      </c>
      <c r="K177" s="8" t="s">
        <v>192</v>
      </c>
      <c r="L177" s="8" t="s">
        <v>230</v>
      </c>
      <c r="M177" s="8" t="s">
        <v>223</v>
      </c>
      <c r="N177" s="8" t="s">
        <v>195</v>
      </c>
      <c r="O177" s="8" t="s">
        <v>224</v>
      </c>
      <c r="P177" s="8" t="s">
        <v>739</v>
      </c>
      <c r="R177" s="8" t="s">
        <v>267</v>
      </c>
      <c r="S177" s="8" t="s">
        <v>740</v>
      </c>
      <c r="T177" s="8" t="s">
        <v>201</v>
      </c>
      <c r="U177" s="8" t="s">
        <v>191</v>
      </c>
      <c r="V177" s="59">
        <v>43564</v>
      </c>
      <c r="W177" s="8" t="s">
        <v>203</v>
      </c>
      <c r="X177" s="8" t="s">
        <v>204</v>
      </c>
      <c r="Y177" s="8">
        <v>35</v>
      </c>
      <c r="Z177" s="8">
        <v>35</v>
      </c>
      <c r="AA177" s="8">
        <v>35</v>
      </c>
      <c r="AB177" s="8">
        <v>35</v>
      </c>
      <c r="AC177" s="8">
        <v>0</v>
      </c>
      <c r="AD177" s="8">
        <v>0</v>
      </c>
      <c r="AE177" s="8">
        <v>0</v>
      </c>
      <c r="AF177" s="8">
        <v>0</v>
      </c>
      <c r="AG177" s="8">
        <v>0</v>
      </c>
      <c r="AH177" s="8">
        <v>0</v>
      </c>
      <c r="AI177" s="8">
        <v>0</v>
      </c>
      <c r="AJ177" s="8" t="s">
        <v>251</v>
      </c>
      <c r="AK177" s="8" t="s">
        <v>63</v>
      </c>
      <c r="AL177" s="8" t="s">
        <v>670</v>
      </c>
    </row>
    <row r="178" spans="1:38" x14ac:dyDescent="0.35">
      <c r="A178" s="8">
        <v>453128</v>
      </c>
      <c r="B178" s="8">
        <v>112101</v>
      </c>
      <c r="C178" s="8" t="s">
        <v>188</v>
      </c>
      <c r="D178" s="8">
        <v>72715</v>
      </c>
      <c r="E178" s="8" t="s">
        <v>738</v>
      </c>
      <c r="F178" s="8">
        <v>2536749</v>
      </c>
      <c r="G178" s="8">
        <v>5.87</v>
      </c>
      <c r="H178" s="8" t="s">
        <v>222</v>
      </c>
      <c r="I178" s="59">
        <v>43616</v>
      </c>
      <c r="J178" s="8" t="s">
        <v>191</v>
      </c>
      <c r="K178" s="8" t="s">
        <v>192</v>
      </c>
      <c r="L178" s="8" t="s">
        <v>230</v>
      </c>
      <c r="M178" s="8" t="s">
        <v>223</v>
      </c>
      <c r="N178" s="8" t="s">
        <v>195</v>
      </c>
      <c r="O178" s="8" t="s">
        <v>224</v>
      </c>
      <c r="P178" s="8" t="s">
        <v>739</v>
      </c>
      <c r="R178" s="8" t="s">
        <v>267</v>
      </c>
      <c r="S178" s="8" t="s">
        <v>740</v>
      </c>
      <c r="T178" s="8" t="s">
        <v>201</v>
      </c>
      <c r="U178" s="8" t="s">
        <v>191</v>
      </c>
      <c r="V178" s="59">
        <v>43564</v>
      </c>
      <c r="W178" s="8" t="s">
        <v>203</v>
      </c>
      <c r="X178" s="8" t="s">
        <v>206</v>
      </c>
      <c r="Y178" s="8">
        <v>28</v>
      </c>
      <c r="Z178" s="8">
        <v>28</v>
      </c>
      <c r="AA178" s="8">
        <v>28</v>
      </c>
      <c r="AB178" s="8">
        <v>28</v>
      </c>
      <c r="AC178" s="8">
        <v>0</v>
      </c>
      <c r="AD178" s="8">
        <v>0</v>
      </c>
      <c r="AE178" s="8">
        <v>0</v>
      </c>
      <c r="AF178" s="8">
        <v>0</v>
      </c>
      <c r="AG178" s="8">
        <v>0</v>
      </c>
      <c r="AH178" s="8">
        <v>0</v>
      </c>
      <c r="AI178" s="8">
        <v>0</v>
      </c>
      <c r="AJ178" s="8" t="s">
        <v>251</v>
      </c>
      <c r="AK178" s="8" t="s">
        <v>63</v>
      </c>
      <c r="AL178" s="8" t="s">
        <v>670</v>
      </c>
    </row>
    <row r="179" spans="1:38" x14ac:dyDescent="0.35">
      <c r="A179" s="8">
        <v>453128</v>
      </c>
      <c r="B179" s="8">
        <v>112101</v>
      </c>
      <c r="C179" s="8" t="s">
        <v>188</v>
      </c>
      <c r="D179" s="8">
        <v>72715</v>
      </c>
      <c r="E179" s="8" t="s">
        <v>738</v>
      </c>
      <c r="F179" s="8">
        <v>2536749</v>
      </c>
      <c r="G179" s="8">
        <v>5.87</v>
      </c>
      <c r="H179" s="8" t="s">
        <v>222</v>
      </c>
      <c r="I179" s="59">
        <v>43616</v>
      </c>
      <c r="J179" s="8" t="s">
        <v>191</v>
      </c>
      <c r="K179" s="8" t="s">
        <v>192</v>
      </c>
      <c r="L179" s="8" t="s">
        <v>230</v>
      </c>
      <c r="M179" s="8" t="s">
        <v>223</v>
      </c>
      <c r="N179" s="8" t="s">
        <v>195</v>
      </c>
      <c r="O179" s="8" t="s">
        <v>224</v>
      </c>
      <c r="P179" s="8" t="s">
        <v>739</v>
      </c>
      <c r="R179" s="8" t="s">
        <v>267</v>
      </c>
      <c r="S179" s="8" t="s">
        <v>740</v>
      </c>
      <c r="T179" s="8" t="s">
        <v>201</v>
      </c>
      <c r="U179" s="8" t="s">
        <v>191</v>
      </c>
      <c r="V179" s="59">
        <v>43564</v>
      </c>
      <c r="W179" s="8" t="s">
        <v>203</v>
      </c>
      <c r="X179" s="8" t="s">
        <v>211</v>
      </c>
      <c r="Y179" s="8">
        <v>3</v>
      </c>
      <c r="Z179" s="8">
        <v>3</v>
      </c>
      <c r="AA179" s="8">
        <v>3</v>
      </c>
      <c r="AB179" s="8">
        <v>3</v>
      </c>
      <c r="AC179" s="8">
        <v>0</v>
      </c>
      <c r="AD179" s="8">
        <v>0</v>
      </c>
      <c r="AE179" s="8">
        <v>0</v>
      </c>
      <c r="AF179" s="8">
        <v>0</v>
      </c>
      <c r="AG179" s="8">
        <v>0</v>
      </c>
      <c r="AH179" s="8">
        <v>0</v>
      </c>
      <c r="AI179" s="8">
        <v>0</v>
      </c>
      <c r="AJ179" s="8" t="s">
        <v>251</v>
      </c>
      <c r="AK179" s="8" t="s">
        <v>63</v>
      </c>
      <c r="AL179" s="8" t="s">
        <v>670</v>
      </c>
    </row>
    <row r="180" spans="1:38" x14ac:dyDescent="0.35">
      <c r="A180" s="8">
        <v>453128</v>
      </c>
      <c r="B180" s="8">
        <v>112101</v>
      </c>
      <c r="C180" s="8" t="s">
        <v>188</v>
      </c>
      <c r="D180" s="8">
        <v>72715</v>
      </c>
      <c r="E180" s="8" t="s">
        <v>738</v>
      </c>
      <c r="F180" s="8">
        <v>2536749</v>
      </c>
      <c r="G180" s="8">
        <v>5.87</v>
      </c>
      <c r="H180" s="8" t="s">
        <v>222</v>
      </c>
      <c r="I180" s="59">
        <v>43616</v>
      </c>
      <c r="J180" s="8" t="s">
        <v>191</v>
      </c>
      <c r="K180" s="8" t="s">
        <v>192</v>
      </c>
      <c r="L180" s="8" t="s">
        <v>193</v>
      </c>
      <c r="M180" s="8" t="s">
        <v>223</v>
      </c>
      <c r="N180" s="8" t="s">
        <v>195</v>
      </c>
      <c r="O180" s="8" t="s">
        <v>224</v>
      </c>
      <c r="P180" s="8" t="s">
        <v>739</v>
      </c>
      <c r="R180" s="8" t="s">
        <v>267</v>
      </c>
      <c r="S180" s="8" t="s">
        <v>740</v>
      </c>
      <c r="T180" s="8" t="s">
        <v>201</v>
      </c>
      <c r="U180" s="8" t="s">
        <v>191</v>
      </c>
      <c r="V180" s="59">
        <v>43564</v>
      </c>
      <c r="W180" s="8" t="s">
        <v>207</v>
      </c>
      <c r="X180" s="8" t="s">
        <v>204</v>
      </c>
      <c r="Y180" s="8">
        <v>2</v>
      </c>
      <c r="Z180" s="8">
        <v>2</v>
      </c>
      <c r="AA180" s="8">
        <v>2</v>
      </c>
      <c r="AB180" s="8">
        <v>2</v>
      </c>
      <c r="AC180" s="8">
        <v>0</v>
      </c>
      <c r="AD180" s="8">
        <v>0</v>
      </c>
      <c r="AE180" s="8">
        <v>0</v>
      </c>
      <c r="AF180" s="8">
        <v>0</v>
      </c>
      <c r="AG180" s="8">
        <v>0</v>
      </c>
      <c r="AH180" s="8">
        <v>0</v>
      </c>
      <c r="AI180" s="8">
        <v>0</v>
      </c>
      <c r="AJ180" s="8" t="s">
        <v>251</v>
      </c>
      <c r="AK180" s="8" t="s">
        <v>63</v>
      </c>
      <c r="AL180" s="8" t="s">
        <v>670</v>
      </c>
    </row>
    <row r="181" spans="1:38" x14ac:dyDescent="0.35">
      <c r="A181" s="8">
        <v>453128</v>
      </c>
      <c r="B181" s="8">
        <v>112101</v>
      </c>
      <c r="C181" s="8" t="s">
        <v>188</v>
      </c>
      <c r="D181" s="8">
        <v>72715</v>
      </c>
      <c r="E181" s="8" t="s">
        <v>738</v>
      </c>
      <c r="F181" s="8">
        <v>2536749</v>
      </c>
      <c r="G181" s="8">
        <v>5.87</v>
      </c>
      <c r="H181" s="8" t="s">
        <v>222</v>
      </c>
      <c r="I181" s="59">
        <v>43616</v>
      </c>
      <c r="J181" s="8" t="s">
        <v>191</v>
      </c>
      <c r="K181" s="8" t="s">
        <v>192</v>
      </c>
      <c r="L181" s="8" t="s">
        <v>193</v>
      </c>
      <c r="M181" s="8" t="s">
        <v>223</v>
      </c>
      <c r="N181" s="8" t="s">
        <v>195</v>
      </c>
      <c r="O181" s="8" t="s">
        <v>224</v>
      </c>
      <c r="P181" s="8" t="s">
        <v>739</v>
      </c>
      <c r="R181" s="8" t="s">
        <v>267</v>
      </c>
      <c r="S181" s="8" t="s">
        <v>740</v>
      </c>
      <c r="T181" s="8" t="s">
        <v>201</v>
      </c>
      <c r="U181" s="8" t="s">
        <v>191</v>
      </c>
      <c r="V181" s="59">
        <v>43564</v>
      </c>
      <c r="W181" s="8" t="s">
        <v>203</v>
      </c>
      <c r="X181" s="8" t="s">
        <v>204</v>
      </c>
      <c r="Y181" s="8">
        <v>7</v>
      </c>
      <c r="Z181" s="8">
        <v>7</v>
      </c>
      <c r="AA181" s="8">
        <v>7</v>
      </c>
      <c r="AB181" s="8">
        <v>6</v>
      </c>
      <c r="AC181" s="8">
        <v>0</v>
      </c>
      <c r="AD181" s="8">
        <v>0</v>
      </c>
      <c r="AE181" s="8">
        <v>0</v>
      </c>
      <c r="AF181" s="8">
        <v>1</v>
      </c>
      <c r="AG181" s="8">
        <v>0</v>
      </c>
      <c r="AH181" s="8">
        <v>1</v>
      </c>
      <c r="AI181" s="8">
        <v>1</v>
      </c>
      <c r="AJ181" s="8" t="s">
        <v>251</v>
      </c>
      <c r="AK181" s="8" t="s">
        <v>63</v>
      </c>
      <c r="AL181" s="8" t="s">
        <v>670</v>
      </c>
    </row>
    <row r="182" spans="1:38" x14ac:dyDescent="0.35">
      <c r="A182" s="8">
        <v>453128</v>
      </c>
      <c r="B182" s="8">
        <v>112101</v>
      </c>
      <c r="C182" s="8" t="s">
        <v>188</v>
      </c>
      <c r="D182" s="8">
        <v>72715</v>
      </c>
      <c r="E182" s="8" t="s">
        <v>738</v>
      </c>
      <c r="F182" s="8">
        <v>2536749</v>
      </c>
      <c r="G182" s="8">
        <v>5.87</v>
      </c>
      <c r="H182" s="8" t="s">
        <v>222</v>
      </c>
      <c r="I182" s="59">
        <v>43616</v>
      </c>
      <c r="J182" s="8" t="s">
        <v>191</v>
      </c>
      <c r="K182" s="8" t="s">
        <v>192</v>
      </c>
      <c r="L182" s="8" t="s">
        <v>193</v>
      </c>
      <c r="M182" s="8" t="s">
        <v>223</v>
      </c>
      <c r="N182" s="8" t="s">
        <v>195</v>
      </c>
      <c r="O182" s="8" t="s">
        <v>224</v>
      </c>
      <c r="P182" s="8" t="s">
        <v>739</v>
      </c>
      <c r="R182" s="8" t="s">
        <v>267</v>
      </c>
      <c r="S182" s="8" t="s">
        <v>740</v>
      </c>
      <c r="T182" s="8" t="s">
        <v>201</v>
      </c>
      <c r="U182" s="8" t="s">
        <v>191</v>
      </c>
      <c r="V182" s="59">
        <v>43564</v>
      </c>
      <c r="W182" s="8" t="s">
        <v>203</v>
      </c>
      <c r="X182" s="8" t="s">
        <v>206</v>
      </c>
      <c r="Y182" s="8">
        <v>41</v>
      </c>
      <c r="Z182" s="8">
        <v>41</v>
      </c>
      <c r="AA182" s="8">
        <v>41</v>
      </c>
      <c r="AB182" s="8">
        <v>41</v>
      </c>
      <c r="AC182" s="8">
        <v>0</v>
      </c>
      <c r="AD182" s="8">
        <v>0</v>
      </c>
      <c r="AE182" s="8">
        <v>0</v>
      </c>
      <c r="AF182" s="8">
        <v>0</v>
      </c>
      <c r="AG182" s="8">
        <v>0</v>
      </c>
      <c r="AH182" s="8">
        <v>0</v>
      </c>
      <c r="AI182" s="8">
        <v>0</v>
      </c>
      <c r="AJ182" s="8" t="s">
        <v>251</v>
      </c>
      <c r="AK182" s="8" t="s">
        <v>63</v>
      </c>
      <c r="AL182" s="8" t="s">
        <v>670</v>
      </c>
    </row>
    <row r="183" spans="1:38" x14ac:dyDescent="0.35">
      <c r="A183" s="8">
        <v>453128</v>
      </c>
      <c r="B183" s="8">
        <v>112101</v>
      </c>
      <c r="C183" s="8" t="s">
        <v>188</v>
      </c>
      <c r="D183" s="8">
        <v>72715</v>
      </c>
      <c r="E183" s="8" t="s">
        <v>738</v>
      </c>
      <c r="F183" s="8">
        <v>2536749</v>
      </c>
      <c r="G183" s="8">
        <v>5.87</v>
      </c>
      <c r="H183" s="8" t="s">
        <v>222</v>
      </c>
      <c r="I183" s="59">
        <v>43616</v>
      </c>
      <c r="J183" s="8" t="s">
        <v>191</v>
      </c>
      <c r="K183" s="8" t="s">
        <v>192</v>
      </c>
      <c r="L183" s="8" t="s">
        <v>193</v>
      </c>
      <c r="M183" s="8" t="s">
        <v>223</v>
      </c>
      <c r="N183" s="8" t="s">
        <v>195</v>
      </c>
      <c r="O183" s="8" t="s">
        <v>224</v>
      </c>
      <c r="P183" s="8" t="s">
        <v>739</v>
      </c>
      <c r="R183" s="8" t="s">
        <v>267</v>
      </c>
      <c r="S183" s="8" t="s">
        <v>740</v>
      </c>
      <c r="T183" s="8" t="s">
        <v>201</v>
      </c>
      <c r="U183" s="8" t="s">
        <v>191</v>
      </c>
      <c r="V183" s="59">
        <v>43564</v>
      </c>
      <c r="W183" s="8" t="s">
        <v>203</v>
      </c>
      <c r="X183" s="8" t="s">
        <v>211</v>
      </c>
      <c r="Y183" s="8">
        <v>18</v>
      </c>
      <c r="Z183" s="8">
        <v>18</v>
      </c>
      <c r="AA183" s="8">
        <v>18</v>
      </c>
      <c r="AB183" s="8">
        <v>17</v>
      </c>
      <c r="AC183" s="8">
        <v>0</v>
      </c>
      <c r="AD183" s="8">
        <v>0</v>
      </c>
      <c r="AE183" s="8">
        <v>0</v>
      </c>
      <c r="AF183" s="8">
        <v>1</v>
      </c>
      <c r="AG183" s="8">
        <v>0</v>
      </c>
      <c r="AH183" s="8">
        <v>1</v>
      </c>
      <c r="AI183" s="8">
        <v>1</v>
      </c>
      <c r="AJ183" s="8" t="s">
        <v>251</v>
      </c>
      <c r="AK183" s="8" t="s">
        <v>63</v>
      </c>
      <c r="AL183" s="8" t="s">
        <v>670</v>
      </c>
    </row>
    <row r="184" spans="1:38" x14ac:dyDescent="0.35">
      <c r="A184" s="8">
        <v>453128</v>
      </c>
      <c r="B184" s="8">
        <v>112101</v>
      </c>
      <c r="C184" s="8" t="s">
        <v>188</v>
      </c>
      <c r="D184" s="8">
        <v>72715</v>
      </c>
      <c r="E184" s="8" t="s">
        <v>738</v>
      </c>
      <c r="F184" s="8">
        <v>2536749</v>
      </c>
      <c r="G184" s="8">
        <v>5.87</v>
      </c>
      <c r="H184" s="8" t="s">
        <v>222</v>
      </c>
      <c r="I184" s="59">
        <v>43616</v>
      </c>
      <c r="J184" s="8" t="s">
        <v>191</v>
      </c>
      <c r="K184" s="8" t="s">
        <v>192</v>
      </c>
      <c r="L184" s="8" t="s">
        <v>193</v>
      </c>
      <c r="M184" s="8" t="s">
        <v>223</v>
      </c>
      <c r="N184" s="8" t="s">
        <v>195</v>
      </c>
      <c r="O184" s="8" t="s">
        <v>224</v>
      </c>
      <c r="P184" s="8" t="s">
        <v>739</v>
      </c>
      <c r="R184" s="8" t="s">
        <v>267</v>
      </c>
      <c r="S184" s="8" t="s">
        <v>740</v>
      </c>
      <c r="T184" s="8" t="s">
        <v>201</v>
      </c>
      <c r="U184" s="8" t="s">
        <v>191</v>
      </c>
      <c r="V184" s="59">
        <v>43564</v>
      </c>
      <c r="W184" s="8" t="s">
        <v>203</v>
      </c>
      <c r="X184" s="8" t="s">
        <v>229</v>
      </c>
      <c r="Y184" s="8">
        <v>4</v>
      </c>
      <c r="Z184" s="8">
        <v>4</v>
      </c>
      <c r="AA184" s="8">
        <v>4</v>
      </c>
      <c r="AB184" s="8">
        <v>4</v>
      </c>
      <c r="AC184" s="8">
        <v>0</v>
      </c>
      <c r="AD184" s="8">
        <v>0</v>
      </c>
      <c r="AE184" s="8">
        <v>0</v>
      </c>
      <c r="AF184" s="8">
        <v>0</v>
      </c>
      <c r="AG184" s="8">
        <v>0</v>
      </c>
      <c r="AH184" s="8">
        <v>0</v>
      </c>
      <c r="AI184" s="8">
        <v>0</v>
      </c>
      <c r="AJ184" s="8" t="s">
        <v>251</v>
      </c>
      <c r="AK184" s="8" t="s">
        <v>63</v>
      </c>
      <c r="AL184" s="8" t="s">
        <v>670</v>
      </c>
    </row>
    <row r="185" spans="1:38" x14ac:dyDescent="0.35">
      <c r="A185" s="8">
        <v>452851</v>
      </c>
      <c r="B185" s="8">
        <v>110678</v>
      </c>
      <c r="C185" s="8" t="s">
        <v>188</v>
      </c>
      <c r="D185" s="8">
        <v>72715</v>
      </c>
      <c r="E185" s="8" t="s">
        <v>276</v>
      </c>
      <c r="F185" s="8">
        <v>2758833</v>
      </c>
      <c r="G185" s="8">
        <v>5.97</v>
      </c>
      <c r="H185" s="8" t="s">
        <v>222</v>
      </c>
      <c r="I185" s="59">
        <v>43777</v>
      </c>
      <c r="J185" s="8" t="s">
        <v>191</v>
      </c>
      <c r="K185" s="8" t="s">
        <v>192</v>
      </c>
      <c r="L185" s="8" t="s">
        <v>193</v>
      </c>
      <c r="M185" s="8" t="s">
        <v>223</v>
      </c>
      <c r="N185" s="8" t="s">
        <v>195</v>
      </c>
      <c r="O185" s="8" t="s">
        <v>224</v>
      </c>
      <c r="P185" s="8" t="s">
        <v>277</v>
      </c>
      <c r="R185" s="8" t="s">
        <v>267</v>
      </c>
      <c r="S185" s="8" t="s">
        <v>278</v>
      </c>
      <c r="T185" s="8" t="s">
        <v>201</v>
      </c>
      <c r="U185" s="8" t="s">
        <v>191</v>
      </c>
      <c r="V185" s="59">
        <v>43922</v>
      </c>
      <c r="W185" s="8" t="s">
        <v>203</v>
      </c>
      <c r="X185" s="8" t="s">
        <v>204</v>
      </c>
      <c r="Y185" s="8">
        <v>10</v>
      </c>
      <c r="Z185" s="8">
        <v>10</v>
      </c>
      <c r="AA185" s="8">
        <v>10</v>
      </c>
      <c r="AB185" s="8">
        <v>10</v>
      </c>
      <c r="AC185" s="8">
        <v>0</v>
      </c>
      <c r="AD185" s="8">
        <v>0</v>
      </c>
      <c r="AE185" s="8">
        <v>0</v>
      </c>
      <c r="AF185" s="8">
        <v>0</v>
      </c>
      <c r="AG185" s="8">
        <v>0</v>
      </c>
      <c r="AH185" s="8">
        <v>0</v>
      </c>
      <c r="AI185" s="8">
        <v>0</v>
      </c>
      <c r="AJ185" s="8" t="s">
        <v>251</v>
      </c>
      <c r="AK185" s="8" t="s">
        <v>63</v>
      </c>
      <c r="AL185" s="8" t="s">
        <v>670</v>
      </c>
    </row>
    <row r="186" spans="1:38" x14ac:dyDescent="0.35">
      <c r="A186" s="8">
        <v>452851</v>
      </c>
      <c r="B186" s="8">
        <v>110678</v>
      </c>
      <c r="C186" s="8" t="s">
        <v>188</v>
      </c>
      <c r="D186" s="8">
        <v>72715</v>
      </c>
      <c r="E186" s="8" t="s">
        <v>276</v>
      </c>
      <c r="F186" s="8">
        <v>2758833</v>
      </c>
      <c r="G186" s="8">
        <v>5.97</v>
      </c>
      <c r="H186" s="8" t="s">
        <v>222</v>
      </c>
      <c r="I186" s="59">
        <v>43777</v>
      </c>
      <c r="J186" s="8" t="s">
        <v>191</v>
      </c>
      <c r="K186" s="8" t="s">
        <v>192</v>
      </c>
      <c r="L186" s="8" t="s">
        <v>193</v>
      </c>
      <c r="M186" s="8" t="s">
        <v>223</v>
      </c>
      <c r="N186" s="8" t="s">
        <v>195</v>
      </c>
      <c r="O186" s="8" t="s">
        <v>224</v>
      </c>
      <c r="P186" s="8" t="s">
        <v>277</v>
      </c>
      <c r="R186" s="8" t="s">
        <v>267</v>
      </c>
      <c r="S186" s="8" t="s">
        <v>278</v>
      </c>
      <c r="T186" s="8" t="s">
        <v>201</v>
      </c>
      <c r="U186" s="8" t="s">
        <v>191</v>
      </c>
      <c r="V186" s="59">
        <v>43922</v>
      </c>
      <c r="W186" s="8" t="s">
        <v>203</v>
      </c>
      <c r="X186" s="8" t="s">
        <v>206</v>
      </c>
      <c r="Y186" s="8">
        <v>81</v>
      </c>
      <c r="Z186" s="8">
        <v>81</v>
      </c>
      <c r="AA186" s="8">
        <v>81</v>
      </c>
      <c r="AB186" s="8">
        <v>81</v>
      </c>
      <c r="AC186" s="8">
        <v>0</v>
      </c>
      <c r="AD186" s="8">
        <v>0</v>
      </c>
      <c r="AE186" s="8">
        <v>0</v>
      </c>
      <c r="AF186" s="8">
        <v>0</v>
      </c>
      <c r="AG186" s="8">
        <v>0</v>
      </c>
      <c r="AH186" s="8">
        <v>0</v>
      </c>
      <c r="AI186" s="8">
        <v>0</v>
      </c>
      <c r="AJ186" s="8" t="s">
        <v>251</v>
      </c>
      <c r="AK186" s="8" t="s">
        <v>63</v>
      </c>
      <c r="AL186" s="8" t="s">
        <v>670</v>
      </c>
    </row>
    <row r="187" spans="1:38" x14ac:dyDescent="0.35">
      <c r="A187" s="8">
        <v>452851</v>
      </c>
      <c r="B187" s="8">
        <v>110678</v>
      </c>
      <c r="C187" s="8" t="s">
        <v>188</v>
      </c>
      <c r="D187" s="8">
        <v>72715</v>
      </c>
      <c r="E187" s="8" t="s">
        <v>276</v>
      </c>
      <c r="F187" s="8">
        <v>2758833</v>
      </c>
      <c r="G187" s="8">
        <v>5.97</v>
      </c>
      <c r="H187" s="8" t="s">
        <v>222</v>
      </c>
      <c r="I187" s="59">
        <v>43777</v>
      </c>
      <c r="J187" s="8" t="s">
        <v>191</v>
      </c>
      <c r="K187" s="8" t="s">
        <v>192</v>
      </c>
      <c r="L187" s="8" t="s">
        <v>193</v>
      </c>
      <c r="M187" s="8" t="s">
        <v>223</v>
      </c>
      <c r="N187" s="8" t="s">
        <v>195</v>
      </c>
      <c r="O187" s="8" t="s">
        <v>224</v>
      </c>
      <c r="P187" s="8" t="s">
        <v>277</v>
      </c>
      <c r="R187" s="8" t="s">
        <v>267</v>
      </c>
      <c r="S187" s="8" t="s">
        <v>278</v>
      </c>
      <c r="T187" s="8" t="s">
        <v>201</v>
      </c>
      <c r="U187" s="8" t="s">
        <v>191</v>
      </c>
      <c r="V187" s="59">
        <v>43922</v>
      </c>
      <c r="W187" s="8" t="s">
        <v>203</v>
      </c>
      <c r="X187" s="8" t="s">
        <v>211</v>
      </c>
      <c r="Y187" s="8">
        <v>28</v>
      </c>
      <c r="Z187" s="8">
        <v>28</v>
      </c>
      <c r="AA187" s="8">
        <v>28</v>
      </c>
      <c r="AB187" s="8">
        <v>28</v>
      </c>
      <c r="AC187" s="8">
        <v>0</v>
      </c>
      <c r="AD187" s="8">
        <v>0</v>
      </c>
      <c r="AE187" s="8">
        <v>0</v>
      </c>
      <c r="AF187" s="8">
        <v>0</v>
      </c>
      <c r="AG187" s="8">
        <v>0</v>
      </c>
      <c r="AH187" s="8">
        <v>0</v>
      </c>
      <c r="AI187" s="8">
        <v>0</v>
      </c>
      <c r="AJ187" s="8" t="s">
        <v>251</v>
      </c>
      <c r="AK187" s="8" t="s">
        <v>63</v>
      </c>
      <c r="AL187" s="8" t="s">
        <v>670</v>
      </c>
    </row>
    <row r="188" spans="1:38" x14ac:dyDescent="0.35">
      <c r="A188" s="8">
        <v>452851</v>
      </c>
      <c r="B188" s="8">
        <v>110678</v>
      </c>
      <c r="C188" s="8" t="s">
        <v>188</v>
      </c>
      <c r="D188" s="8">
        <v>72715</v>
      </c>
      <c r="E188" s="8" t="s">
        <v>276</v>
      </c>
      <c r="F188" s="8">
        <v>2758833</v>
      </c>
      <c r="G188" s="8">
        <v>5.97</v>
      </c>
      <c r="H188" s="8" t="s">
        <v>222</v>
      </c>
      <c r="I188" s="59">
        <v>43777</v>
      </c>
      <c r="J188" s="8" t="s">
        <v>191</v>
      </c>
      <c r="K188" s="8" t="s">
        <v>192</v>
      </c>
      <c r="L188" s="8" t="s">
        <v>193</v>
      </c>
      <c r="M188" s="8" t="s">
        <v>223</v>
      </c>
      <c r="N188" s="8" t="s">
        <v>195</v>
      </c>
      <c r="O188" s="8" t="s">
        <v>224</v>
      </c>
      <c r="P188" s="8" t="s">
        <v>277</v>
      </c>
      <c r="R188" s="8" t="s">
        <v>267</v>
      </c>
      <c r="S188" s="8" t="s">
        <v>278</v>
      </c>
      <c r="T188" s="8" t="s">
        <v>201</v>
      </c>
      <c r="U188" s="8" t="s">
        <v>191</v>
      </c>
      <c r="V188" s="59">
        <v>43922</v>
      </c>
      <c r="W188" s="8" t="s">
        <v>203</v>
      </c>
      <c r="X188" s="8" t="s">
        <v>229</v>
      </c>
      <c r="Y188" s="8">
        <v>7</v>
      </c>
      <c r="Z188" s="8">
        <v>7</v>
      </c>
      <c r="AA188" s="8">
        <v>7</v>
      </c>
      <c r="AB188" s="8">
        <v>5</v>
      </c>
      <c r="AC188" s="8">
        <v>0</v>
      </c>
      <c r="AD188" s="8">
        <v>0</v>
      </c>
      <c r="AE188" s="8">
        <v>0</v>
      </c>
      <c r="AF188" s="8">
        <v>2</v>
      </c>
      <c r="AG188" s="8">
        <v>0</v>
      </c>
      <c r="AH188" s="8">
        <v>2</v>
      </c>
      <c r="AI188" s="8">
        <v>2</v>
      </c>
      <c r="AJ188" s="8" t="s">
        <v>251</v>
      </c>
      <c r="AK188" s="8" t="s">
        <v>63</v>
      </c>
      <c r="AL188" s="8" t="s">
        <v>670</v>
      </c>
    </row>
    <row r="189" spans="1:38" x14ac:dyDescent="0.35">
      <c r="A189" s="8">
        <v>452851</v>
      </c>
      <c r="B189" s="8">
        <v>110678</v>
      </c>
      <c r="C189" s="8" t="s">
        <v>188</v>
      </c>
      <c r="D189" s="8">
        <v>72715</v>
      </c>
      <c r="E189" s="8" t="s">
        <v>276</v>
      </c>
      <c r="F189" s="8">
        <v>2758833</v>
      </c>
      <c r="G189" s="8">
        <v>5.97</v>
      </c>
      <c r="H189" s="8" t="s">
        <v>222</v>
      </c>
      <c r="I189" s="59">
        <v>43777</v>
      </c>
      <c r="J189" s="8" t="s">
        <v>191</v>
      </c>
      <c r="K189" s="8" t="s">
        <v>192</v>
      </c>
      <c r="L189" s="8" t="s">
        <v>193</v>
      </c>
      <c r="M189" s="8" t="s">
        <v>223</v>
      </c>
      <c r="N189" s="8" t="s">
        <v>195</v>
      </c>
      <c r="O189" s="8" t="s">
        <v>224</v>
      </c>
      <c r="P189" s="8" t="s">
        <v>277</v>
      </c>
      <c r="R189" s="8" t="s">
        <v>267</v>
      </c>
      <c r="S189" s="8" t="s">
        <v>278</v>
      </c>
      <c r="T189" s="8" t="s">
        <v>201</v>
      </c>
      <c r="U189" s="8" t="s">
        <v>191</v>
      </c>
      <c r="V189" s="59">
        <v>43922</v>
      </c>
      <c r="W189" s="8" t="s">
        <v>207</v>
      </c>
      <c r="X189" s="8" t="s">
        <v>204</v>
      </c>
      <c r="Y189" s="8">
        <v>29</v>
      </c>
      <c r="Z189" s="8">
        <v>29</v>
      </c>
      <c r="AA189" s="8">
        <v>29</v>
      </c>
      <c r="AB189" s="8">
        <v>29</v>
      </c>
      <c r="AC189" s="8">
        <v>0</v>
      </c>
      <c r="AD189" s="8">
        <v>0</v>
      </c>
      <c r="AE189" s="8">
        <v>0</v>
      </c>
      <c r="AF189" s="8">
        <v>0</v>
      </c>
      <c r="AG189" s="8">
        <v>0</v>
      </c>
      <c r="AH189" s="8">
        <v>0</v>
      </c>
      <c r="AI189" s="8">
        <v>0</v>
      </c>
      <c r="AJ189" s="8" t="s">
        <v>251</v>
      </c>
      <c r="AK189" s="8" t="s">
        <v>63</v>
      </c>
      <c r="AL189" s="8" t="s">
        <v>670</v>
      </c>
    </row>
    <row r="190" spans="1:38" x14ac:dyDescent="0.35">
      <c r="A190" s="8">
        <v>452851</v>
      </c>
      <c r="B190" s="8">
        <v>110678</v>
      </c>
      <c r="C190" s="8" t="s">
        <v>188</v>
      </c>
      <c r="D190" s="8">
        <v>72715</v>
      </c>
      <c r="E190" s="8" t="s">
        <v>276</v>
      </c>
      <c r="F190" s="8">
        <v>2758833</v>
      </c>
      <c r="G190" s="8">
        <v>5.97</v>
      </c>
      <c r="H190" s="8" t="s">
        <v>222</v>
      </c>
      <c r="I190" s="59">
        <v>43777</v>
      </c>
      <c r="J190" s="8" t="s">
        <v>191</v>
      </c>
      <c r="K190" s="8" t="s">
        <v>192</v>
      </c>
      <c r="L190" s="8" t="s">
        <v>230</v>
      </c>
      <c r="M190" s="8" t="s">
        <v>223</v>
      </c>
      <c r="N190" s="8" t="s">
        <v>195</v>
      </c>
      <c r="O190" s="8" t="s">
        <v>224</v>
      </c>
      <c r="P190" s="8" t="s">
        <v>277</v>
      </c>
      <c r="R190" s="8" t="s">
        <v>267</v>
      </c>
      <c r="S190" s="8" t="s">
        <v>278</v>
      </c>
      <c r="T190" s="8" t="s">
        <v>201</v>
      </c>
      <c r="U190" s="8" t="s">
        <v>191</v>
      </c>
      <c r="V190" s="59">
        <v>43922</v>
      </c>
      <c r="W190" s="8" t="s">
        <v>203</v>
      </c>
      <c r="X190" s="8" t="s">
        <v>204</v>
      </c>
      <c r="Y190" s="8">
        <v>2</v>
      </c>
      <c r="Z190" s="8">
        <v>2</v>
      </c>
      <c r="AA190" s="8">
        <v>2</v>
      </c>
      <c r="AB190" s="8">
        <v>2</v>
      </c>
      <c r="AC190" s="8">
        <v>0</v>
      </c>
      <c r="AD190" s="8">
        <v>0</v>
      </c>
      <c r="AE190" s="8">
        <v>0</v>
      </c>
      <c r="AF190" s="8">
        <v>0</v>
      </c>
      <c r="AG190" s="8">
        <v>0</v>
      </c>
      <c r="AH190" s="8">
        <v>0</v>
      </c>
      <c r="AI190" s="8">
        <v>0</v>
      </c>
      <c r="AJ190" s="8" t="s">
        <v>251</v>
      </c>
      <c r="AK190" s="8" t="s">
        <v>63</v>
      </c>
      <c r="AL190" s="8" t="s">
        <v>670</v>
      </c>
    </row>
    <row r="191" spans="1:38" x14ac:dyDescent="0.35">
      <c r="A191" s="8">
        <v>452851</v>
      </c>
      <c r="B191" s="8">
        <v>110678</v>
      </c>
      <c r="C191" s="8" t="s">
        <v>188</v>
      </c>
      <c r="D191" s="8">
        <v>72715</v>
      </c>
      <c r="E191" s="8" t="s">
        <v>276</v>
      </c>
      <c r="F191" s="8">
        <v>2758833</v>
      </c>
      <c r="G191" s="8">
        <v>5.97</v>
      </c>
      <c r="H191" s="8" t="s">
        <v>222</v>
      </c>
      <c r="I191" s="59">
        <v>43777</v>
      </c>
      <c r="J191" s="8" t="s">
        <v>191</v>
      </c>
      <c r="K191" s="8" t="s">
        <v>192</v>
      </c>
      <c r="L191" s="8" t="s">
        <v>230</v>
      </c>
      <c r="M191" s="8" t="s">
        <v>223</v>
      </c>
      <c r="N191" s="8" t="s">
        <v>195</v>
      </c>
      <c r="O191" s="8" t="s">
        <v>224</v>
      </c>
      <c r="P191" s="8" t="s">
        <v>277</v>
      </c>
      <c r="R191" s="8" t="s">
        <v>267</v>
      </c>
      <c r="S191" s="8" t="s">
        <v>278</v>
      </c>
      <c r="T191" s="8" t="s">
        <v>201</v>
      </c>
      <c r="U191" s="8" t="s">
        <v>191</v>
      </c>
      <c r="V191" s="59">
        <v>43922</v>
      </c>
      <c r="W191" s="8" t="s">
        <v>203</v>
      </c>
      <c r="X191" s="8" t="s">
        <v>206</v>
      </c>
      <c r="Y191" s="8">
        <v>13</v>
      </c>
      <c r="Z191" s="8">
        <v>13</v>
      </c>
      <c r="AA191" s="8">
        <v>13</v>
      </c>
      <c r="AB191" s="8">
        <v>13</v>
      </c>
      <c r="AC191" s="8">
        <v>0</v>
      </c>
      <c r="AD191" s="8">
        <v>0</v>
      </c>
      <c r="AE191" s="8">
        <v>0</v>
      </c>
      <c r="AF191" s="8">
        <v>0</v>
      </c>
      <c r="AG191" s="8">
        <v>0</v>
      </c>
      <c r="AH191" s="8">
        <v>0</v>
      </c>
      <c r="AI191" s="8">
        <v>0</v>
      </c>
      <c r="AJ191" s="8" t="s">
        <v>251</v>
      </c>
      <c r="AK191" s="8" t="s">
        <v>63</v>
      </c>
      <c r="AL191" s="8" t="s">
        <v>670</v>
      </c>
    </row>
    <row r="192" spans="1:38" x14ac:dyDescent="0.35">
      <c r="A192" s="8">
        <v>452851</v>
      </c>
      <c r="B192" s="8">
        <v>110678</v>
      </c>
      <c r="C192" s="8" t="s">
        <v>188</v>
      </c>
      <c r="D192" s="8">
        <v>72715</v>
      </c>
      <c r="E192" s="8" t="s">
        <v>276</v>
      </c>
      <c r="F192" s="8">
        <v>2758833</v>
      </c>
      <c r="G192" s="8">
        <v>5.97</v>
      </c>
      <c r="H192" s="8" t="s">
        <v>222</v>
      </c>
      <c r="I192" s="59">
        <v>43777</v>
      </c>
      <c r="J192" s="8" t="s">
        <v>191</v>
      </c>
      <c r="K192" s="8" t="s">
        <v>192</v>
      </c>
      <c r="L192" s="8" t="s">
        <v>230</v>
      </c>
      <c r="M192" s="8" t="s">
        <v>223</v>
      </c>
      <c r="N192" s="8" t="s">
        <v>195</v>
      </c>
      <c r="O192" s="8" t="s">
        <v>224</v>
      </c>
      <c r="P192" s="8" t="s">
        <v>277</v>
      </c>
      <c r="R192" s="8" t="s">
        <v>267</v>
      </c>
      <c r="S192" s="8" t="s">
        <v>278</v>
      </c>
      <c r="T192" s="8" t="s">
        <v>201</v>
      </c>
      <c r="U192" s="8" t="s">
        <v>191</v>
      </c>
      <c r="V192" s="59">
        <v>43922</v>
      </c>
      <c r="W192" s="8" t="s">
        <v>207</v>
      </c>
      <c r="X192" s="8" t="s">
        <v>231</v>
      </c>
      <c r="Y192" s="8">
        <v>3</v>
      </c>
      <c r="Z192" s="8">
        <v>3</v>
      </c>
      <c r="AA192" s="8">
        <v>3</v>
      </c>
      <c r="AB192" s="8">
        <v>3</v>
      </c>
      <c r="AC192" s="8">
        <v>0</v>
      </c>
      <c r="AD192" s="8">
        <v>0</v>
      </c>
      <c r="AE192" s="8">
        <v>0</v>
      </c>
      <c r="AF192" s="8">
        <v>0</v>
      </c>
      <c r="AG192" s="8">
        <v>0</v>
      </c>
      <c r="AH192" s="8">
        <v>0</v>
      </c>
      <c r="AI192" s="8">
        <v>0</v>
      </c>
      <c r="AJ192" s="8" t="s">
        <v>251</v>
      </c>
      <c r="AK192" s="8" t="s">
        <v>63</v>
      </c>
      <c r="AL192" s="8" t="s">
        <v>670</v>
      </c>
    </row>
    <row r="193" spans="1:38" x14ac:dyDescent="0.35">
      <c r="A193" s="8">
        <v>452851</v>
      </c>
      <c r="B193" s="8">
        <v>110678</v>
      </c>
      <c r="C193" s="8" t="s">
        <v>188</v>
      </c>
      <c r="D193" s="8">
        <v>72715</v>
      </c>
      <c r="E193" s="8" t="s">
        <v>276</v>
      </c>
      <c r="F193" s="8">
        <v>2758833</v>
      </c>
      <c r="G193" s="8">
        <v>5.97</v>
      </c>
      <c r="H193" s="8" t="s">
        <v>222</v>
      </c>
      <c r="I193" s="59">
        <v>43777</v>
      </c>
      <c r="J193" s="8" t="s">
        <v>191</v>
      </c>
      <c r="K193" s="8" t="s">
        <v>192</v>
      </c>
      <c r="L193" s="8" t="s">
        <v>230</v>
      </c>
      <c r="M193" s="8" t="s">
        <v>223</v>
      </c>
      <c r="N193" s="8" t="s">
        <v>195</v>
      </c>
      <c r="O193" s="8" t="s">
        <v>224</v>
      </c>
      <c r="P193" s="8" t="s">
        <v>277</v>
      </c>
      <c r="R193" s="8" t="s">
        <v>267</v>
      </c>
      <c r="S193" s="8" t="s">
        <v>278</v>
      </c>
      <c r="T193" s="8" t="s">
        <v>201</v>
      </c>
      <c r="U193" s="8" t="s">
        <v>191</v>
      </c>
      <c r="V193" s="59">
        <v>43922</v>
      </c>
      <c r="W193" s="8" t="s">
        <v>207</v>
      </c>
      <c r="X193" s="8" t="s">
        <v>204</v>
      </c>
      <c r="Y193" s="8">
        <v>9</v>
      </c>
      <c r="Z193" s="8">
        <v>9</v>
      </c>
      <c r="AA193" s="8">
        <v>9</v>
      </c>
      <c r="AB193" s="8">
        <v>9</v>
      </c>
      <c r="AC193" s="8">
        <v>0</v>
      </c>
      <c r="AD193" s="8">
        <v>0</v>
      </c>
      <c r="AE193" s="8">
        <v>0</v>
      </c>
      <c r="AF193" s="8">
        <v>0</v>
      </c>
      <c r="AG193" s="8">
        <v>0</v>
      </c>
      <c r="AH193" s="8">
        <v>0</v>
      </c>
      <c r="AI193" s="8">
        <v>0</v>
      </c>
      <c r="AJ193" s="8" t="s">
        <v>251</v>
      </c>
      <c r="AK193" s="8" t="s">
        <v>63</v>
      </c>
      <c r="AL193" s="8" t="s">
        <v>670</v>
      </c>
    </row>
    <row r="194" spans="1:38" x14ac:dyDescent="0.35">
      <c r="A194" s="8">
        <v>452680</v>
      </c>
      <c r="B194" s="8">
        <v>110928</v>
      </c>
      <c r="C194" s="8" t="s">
        <v>188</v>
      </c>
      <c r="D194" s="8">
        <v>72715</v>
      </c>
      <c r="E194" s="8" t="s">
        <v>272</v>
      </c>
      <c r="F194" s="8">
        <v>2897642</v>
      </c>
      <c r="G194" s="8">
        <v>2.2400000000000002</v>
      </c>
      <c r="H194" s="8" t="s">
        <v>222</v>
      </c>
      <c r="I194" s="59">
        <v>44162</v>
      </c>
      <c r="J194" s="8" t="s">
        <v>202</v>
      </c>
      <c r="K194" s="8" t="s">
        <v>192</v>
      </c>
      <c r="L194" s="8" t="s">
        <v>230</v>
      </c>
      <c r="M194" s="8" t="s">
        <v>223</v>
      </c>
      <c r="N194" s="8" t="s">
        <v>195</v>
      </c>
      <c r="O194" s="8" t="s">
        <v>224</v>
      </c>
      <c r="P194" s="8" t="s">
        <v>266</v>
      </c>
      <c r="R194" s="8" t="s">
        <v>267</v>
      </c>
      <c r="S194" s="8" t="s">
        <v>273</v>
      </c>
      <c r="T194" s="8" t="s">
        <v>201</v>
      </c>
      <c r="U194" s="8" t="s">
        <v>191</v>
      </c>
      <c r="V194" s="59">
        <v>44656</v>
      </c>
      <c r="W194" s="8" t="s">
        <v>203</v>
      </c>
      <c r="X194" s="8" t="s">
        <v>204</v>
      </c>
      <c r="Y194" s="8">
        <v>9</v>
      </c>
      <c r="Z194" s="8">
        <v>9</v>
      </c>
      <c r="AA194" s="8">
        <v>9</v>
      </c>
      <c r="AB194" s="8">
        <v>9</v>
      </c>
      <c r="AC194" s="8">
        <v>0</v>
      </c>
      <c r="AD194" s="8">
        <v>0</v>
      </c>
      <c r="AE194" s="8">
        <v>0</v>
      </c>
      <c r="AF194" s="8">
        <v>0</v>
      </c>
      <c r="AG194" s="8">
        <v>0</v>
      </c>
      <c r="AH194" s="8">
        <v>0</v>
      </c>
      <c r="AI194" s="8">
        <v>0</v>
      </c>
      <c r="AJ194" s="8" t="s">
        <v>251</v>
      </c>
      <c r="AK194" s="8" t="s">
        <v>63</v>
      </c>
      <c r="AL194" s="8" t="s">
        <v>670</v>
      </c>
    </row>
    <row r="195" spans="1:38" x14ac:dyDescent="0.35">
      <c r="A195" s="8">
        <v>452680</v>
      </c>
      <c r="B195" s="8">
        <v>110928</v>
      </c>
      <c r="C195" s="8" t="s">
        <v>188</v>
      </c>
      <c r="D195" s="8">
        <v>72715</v>
      </c>
      <c r="E195" s="8" t="s">
        <v>272</v>
      </c>
      <c r="F195" s="8">
        <v>2897642</v>
      </c>
      <c r="G195" s="8">
        <v>2.2400000000000002</v>
      </c>
      <c r="H195" s="8" t="s">
        <v>222</v>
      </c>
      <c r="I195" s="59">
        <v>44162</v>
      </c>
      <c r="J195" s="8" t="s">
        <v>202</v>
      </c>
      <c r="K195" s="8" t="s">
        <v>192</v>
      </c>
      <c r="L195" s="8" t="s">
        <v>230</v>
      </c>
      <c r="M195" s="8" t="s">
        <v>223</v>
      </c>
      <c r="N195" s="8" t="s">
        <v>195</v>
      </c>
      <c r="O195" s="8" t="s">
        <v>224</v>
      </c>
      <c r="P195" s="8" t="s">
        <v>266</v>
      </c>
      <c r="R195" s="8" t="s">
        <v>267</v>
      </c>
      <c r="S195" s="8" t="s">
        <v>273</v>
      </c>
      <c r="T195" s="8" t="s">
        <v>201</v>
      </c>
      <c r="U195" s="8" t="s">
        <v>191</v>
      </c>
      <c r="V195" s="59">
        <v>44656</v>
      </c>
      <c r="W195" s="8" t="s">
        <v>203</v>
      </c>
      <c r="X195" s="8" t="s">
        <v>206</v>
      </c>
      <c r="Y195" s="8">
        <v>1</v>
      </c>
      <c r="Z195" s="8">
        <v>1</v>
      </c>
      <c r="AA195" s="8">
        <v>1</v>
      </c>
      <c r="AB195" s="8">
        <v>1</v>
      </c>
      <c r="AC195" s="8">
        <v>0</v>
      </c>
      <c r="AD195" s="8">
        <v>0</v>
      </c>
      <c r="AE195" s="8">
        <v>0</v>
      </c>
      <c r="AF195" s="8">
        <v>0</v>
      </c>
      <c r="AG195" s="8">
        <v>0</v>
      </c>
      <c r="AH195" s="8">
        <v>0</v>
      </c>
      <c r="AI195" s="8">
        <v>0</v>
      </c>
      <c r="AJ195" s="8" t="s">
        <v>251</v>
      </c>
      <c r="AK195" s="8" t="s">
        <v>63</v>
      </c>
      <c r="AL195" s="8" t="s">
        <v>670</v>
      </c>
    </row>
    <row r="196" spans="1:38" x14ac:dyDescent="0.35">
      <c r="A196" s="8">
        <v>452680</v>
      </c>
      <c r="B196" s="8">
        <v>110928</v>
      </c>
      <c r="C196" s="8" t="s">
        <v>188</v>
      </c>
      <c r="D196" s="8">
        <v>72715</v>
      </c>
      <c r="E196" s="8" t="s">
        <v>272</v>
      </c>
      <c r="F196" s="8">
        <v>2897642</v>
      </c>
      <c r="G196" s="8">
        <v>2.2400000000000002</v>
      </c>
      <c r="H196" s="8" t="s">
        <v>222</v>
      </c>
      <c r="I196" s="59">
        <v>44162</v>
      </c>
      <c r="J196" s="8" t="s">
        <v>202</v>
      </c>
      <c r="K196" s="8" t="s">
        <v>192</v>
      </c>
      <c r="L196" s="8" t="s">
        <v>230</v>
      </c>
      <c r="M196" s="8" t="s">
        <v>223</v>
      </c>
      <c r="N196" s="8" t="s">
        <v>195</v>
      </c>
      <c r="O196" s="8" t="s">
        <v>224</v>
      </c>
      <c r="P196" s="8" t="s">
        <v>266</v>
      </c>
      <c r="R196" s="8" t="s">
        <v>267</v>
      </c>
      <c r="S196" s="8" t="s">
        <v>273</v>
      </c>
      <c r="T196" s="8" t="s">
        <v>201</v>
      </c>
      <c r="U196" s="8" t="s">
        <v>191</v>
      </c>
      <c r="V196" s="59">
        <v>44656</v>
      </c>
      <c r="W196" s="8" t="s">
        <v>203</v>
      </c>
      <c r="X196" s="8" t="s">
        <v>211</v>
      </c>
      <c r="Y196" s="8">
        <v>1</v>
      </c>
      <c r="Z196" s="8">
        <v>1</v>
      </c>
      <c r="AA196" s="8">
        <v>1</v>
      </c>
      <c r="AB196" s="8">
        <v>1</v>
      </c>
      <c r="AC196" s="8">
        <v>0</v>
      </c>
      <c r="AD196" s="8">
        <v>0</v>
      </c>
      <c r="AE196" s="8">
        <v>0</v>
      </c>
      <c r="AF196" s="8">
        <v>0</v>
      </c>
      <c r="AG196" s="8">
        <v>0</v>
      </c>
      <c r="AH196" s="8">
        <v>0</v>
      </c>
      <c r="AI196" s="8">
        <v>0</v>
      </c>
      <c r="AJ196" s="8" t="s">
        <v>251</v>
      </c>
      <c r="AK196" s="8" t="s">
        <v>63</v>
      </c>
      <c r="AL196" s="8" t="s">
        <v>670</v>
      </c>
    </row>
    <row r="197" spans="1:38" x14ac:dyDescent="0.35">
      <c r="A197" s="8">
        <v>452680</v>
      </c>
      <c r="B197" s="8">
        <v>110928</v>
      </c>
      <c r="C197" s="8" t="s">
        <v>188</v>
      </c>
      <c r="D197" s="8">
        <v>72715</v>
      </c>
      <c r="E197" s="8" t="s">
        <v>272</v>
      </c>
      <c r="F197" s="8">
        <v>2897642</v>
      </c>
      <c r="G197" s="8">
        <v>2.2400000000000002</v>
      </c>
      <c r="H197" s="8" t="s">
        <v>222</v>
      </c>
      <c r="I197" s="59">
        <v>44162</v>
      </c>
      <c r="J197" s="8" t="s">
        <v>202</v>
      </c>
      <c r="K197" s="8" t="s">
        <v>192</v>
      </c>
      <c r="L197" s="8" t="s">
        <v>193</v>
      </c>
      <c r="M197" s="8" t="s">
        <v>223</v>
      </c>
      <c r="N197" s="8" t="s">
        <v>195</v>
      </c>
      <c r="O197" s="8" t="s">
        <v>224</v>
      </c>
      <c r="P197" s="8" t="s">
        <v>266</v>
      </c>
      <c r="R197" s="8" t="s">
        <v>267</v>
      </c>
      <c r="S197" s="8" t="s">
        <v>273</v>
      </c>
      <c r="T197" s="8" t="s">
        <v>201</v>
      </c>
      <c r="U197" s="8" t="s">
        <v>191</v>
      </c>
      <c r="V197" s="59">
        <v>44656</v>
      </c>
      <c r="W197" s="8" t="s">
        <v>207</v>
      </c>
      <c r="X197" s="8" t="s">
        <v>231</v>
      </c>
      <c r="Y197" s="8">
        <v>3</v>
      </c>
      <c r="Z197" s="8">
        <v>3</v>
      </c>
      <c r="AA197" s="8">
        <v>3</v>
      </c>
      <c r="AB197" s="8">
        <v>3</v>
      </c>
      <c r="AC197" s="8">
        <v>0</v>
      </c>
      <c r="AD197" s="8">
        <v>0</v>
      </c>
      <c r="AE197" s="8">
        <v>0</v>
      </c>
      <c r="AF197" s="8">
        <v>0</v>
      </c>
      <c r="AG197" s="8">
        <v>0</v>
      </c>
      <c r="AH197" s="8">
        <v>0</v>
      </c>
      <c r="AI197" s="8">
        <v>0</v>
      </c>
      <c r="AJ197" s="8" t="s">
        <v>251</v>
      </c>
      <c r="AK197" s="8" t="s">
        <v>63</v>
      </c>
      <c r="AL197" s="8" t="s">
        <v>670</v>
      </c>
    </row>
    <row r="198" spans="1:38" x14ac:dyDescent="0.35">
      <c r="A198" s="8">
        <v>452680</v>
      </c>
      <c r="B198" s="8">
        <v>110928</v>
      </c>
      <c r="C198" s="8" t="s">
        <v>188</v>
      </c>
      <c r="D198" s="8">
        <v>72715</v>
      </c>
      <c r="E198" s="8" t="s">
        <v>272</v>
      </c>
      <c r="F198" s="8">
        <v>2897642</v>
      </c>
      <c r="G198" s="8">
        <v>2.2400000000000002</v>
      </c>
      <c r="H198" s="8" t="s">
        <v>222</v>
      </c>
      <c r="I198" s="59">
        <v>44162</v>
      </c>
      <c r="J198" s="8" t="s">
        <v>202</v>
      </c>
      <c r="K198" s="8" t="s">
        <v>192</v>
      </c>
      <c r="L198" s="8" t="s">
        <v>193</v>
      </c>
      <c r="M198" s="8" t="s">
        <v>223</v>
      </c>
      <c r="N198" s="8" t="s">
        <v>195</v>
      </c>
      <c r="O198" s="8" t="s">
        <v>224</v>
      </c>
      <c r="P198" s="8" t="s">
        <v>266</v>
      </c>
      <c r="R198" s="8" t="s">
        <v>267</v>
      </c>
      <c r="S198" s="8" t="s">
        <v>273</v>
      </c>
      <c r="T198" s="8" t="s">
        <v>201</v>
      </c>
      <c r="U198" s="8" t="s">
        <v>191</v>
      </c>
      <c r="V198" s="59">
        <v>44656</v>
      </c>
      <c r="W198" s="8" t="s">
        <v>207</v>
      </c>
      <c r="X198" s="8" t="s">
        <v>204</v>
      </c>
      <c r="Y198" s="8">
        <v>9</v>
      </c>
      <c r="Z198" s="8">
        <v>9</v>
      </c>
      <c r="AA198" s="8">
        <v>9</v>
      </c>
      <c r="AB198" s="8">
        <v>8</v>
      </c>
      <c r="AC198" s="8">
        <v>0</v>
      </c>
      <c r="AD198" s="8">
        <v>0</v>
      </c>
      <c r="AE198" s="8">
        <v>0</v>
      </c>
      <c r="AF198" s="8">
        <v>1</v>
      </c>
      <c r="AG198" s="8">
        <v>0</v>
      </c>
      <c r="AH198" s="8">
        <v>1</v>
      </c>
      <c r="AI198" s="8">
        <v>1</v>
      </c>
      <c r="AJ198" s="8" t="s">
        <v>251</v>
      </c>
      <c r="AK198" s="8" t="s">
        <v>63</v>
      </c>
      <c r="AL198" s="8" t="s">
        <v>670</v>
      </c>
    </row>
    <row r="199" spans="1:38" x14ac:dyDescent="0.35">
      <c r="A199" s="8">
        <v>452680</v>
      </c>
      <c r="B199" s="8">
        <v>110928</v>
      </c>
      <c r="C199" s="8" t="s">
        <v>188</v>
      </c>
      <c r="D199" s="8">
        <v>72715</v>
      </c>
      <c r="E199" s="8" t="s">
        <v>272</v>
      </c>
      <c r="F199" s="8">
        <v>2897642</v>
      </c>
      <c r="G199" s="8">
        <v>2.2400000000000002</v>
      </c>
      <c r="H199" s="8" t="s">
        <v>222</v>
      </c>
      <c r="I199" s="59">
        <v>44162</v>
      </c>
      <c r="J199" s="8" t="s">
        <v>202</v>
      </c>
      <c r="K199" s="8" t="s">
        <v>192</v>
      </c>
      <c r="L199" s="8" t="s">
        <v>193</v>
      </c>
      <c r="M199" s="8" t="s">
        <v>223</v>
      </c>
      <c r="N199" s="8" t="s">
        <v>195</v>
      </c>
      <c r="O199" s="8" t="s">
        <v>224</v>
      </c>
      <c r="P199" s="8" t="s">
        <v>266</v>
      </c>
      <c r="R199" s="8" t="s">
        <v>267</v>
      </c>
      <c r="S199" s="8" t="s">
        <v>273</v>
      </c>
      <c r="T199" s="8" t="s">
        <v>201</v>
      </c>
      <c r="U199" s="8" t="s">
        <v>191</v>
      </c>
      <c r="V199" s="59">
        <v>44656</v>
      </c>
      <c r="W199" s="8" t="s">
        <v>203</v>
      </c>
      <c r="X199" s="8" t="s">
        <v>204</v>
      </c>
      <c r="Y199" s="8">
        <v>3</v>
      </c>
      <c r="Z199" s="8">
        <v>3</v>
      </c>
      <c r="AA199" s="8">
        <v>3</v>
      </c>
      <c r="AB199" s="8">
        <v>3</v>
      </c>
      <c r="AC199" s="8">
        <v>0</v>
      </c>
      <c r="AD199" s="8">
        <v>0</v>
      </c>
      <c r="AE199" s="8">
        <v>0</v>
      </c>
      <c r="AF199" s="8">
        <v>0</v>
      </c>
      <c r="AG199" s="8">
        <v>0</v>
      </c>
      <c r="AH199" s="8">
        <v>0</v>
      </c>
      <c r="AI199" s="8">
        <v>0</v>
      </c>
      <c r="AJ199" s="8" t="s">
        <v>251</v>
      </c>
      <c r="AK199" s="8" t="s">
        <v>63</v>
      </c>
      <c r="AL199" s="8" t="s">
        <v>670</v>
      </c>
    </row>
    <row r="200" spans="1:38" x14ac:dyDescent="0.35">
      <c r="A200" s="8">
        <v>452680</v>
      </c>
      <c r="B200" s="8">
        <v>110928</v>
      </c>
      <c r="C200" s="8" t="s">
        <v>188</v>
      </c>
      <c r="D200" s="8">
        <v>72715</v>
      </c>
      <c r="E200" s="8" t="s">
        <v>272</v>
      </c>
      <c r="F200" s="8">
        <v>2897642</v>
      </c>
      <c r="G200" s="8">
        <v>2.2400000000000002</v>
      </c>
      <c r="H200" s="8" t="s">
        <v>222</v>
      </c>
      <c r="I200" s="59">
        <v>44162</v>
      </c>
      <c r="J200" s="8" t="s">
        <v>202</v>
      </c>
      <c r="K200" s="8" t="s">
        <v>192</v>
      </c>
      <c r="L200" s="8" t="s">
        <v>193</v>
      </c>
      <c r="M200" s="8" t="s">
        <v>223</v>
      </c>
      <c r="N200" s="8" t="s">
        <v>195</v>
      </c>
      <c r="O200" s="8" t="s">
        <v>224</v>
      </c>
      <c r="P200" s="8" t="s">
        <v>266</v>
      </c>
      <c r="R200" s="8" t="s">
        <v>267</v>
      </c>
      <c r="S200" s="8" t="s">
        <v>273</v>
      </c>
      <c r="T200" s="8" t="s">
        <v>201</v>
      </c>
      <c r="U200" s="8" t="s">
        <v>191</v>
      </c>
      <c r="V200" s="59">
        <v>44656</v>
      </c>
      <c r="W200" s="8" t="s">
        <v>203</v>
      </c>
      <c r="X200" s="8" t="s">
        <v>206</v>
      </c>
      <c r="Y200" s="8">
        <v>36</v>
      </c>
      <c r="Z200" s="8">
        <v>36</v>
      </c>
      <c r="AA200" s="8">
        <v>36</v>
      </c>
      <c r="AB200" s="8">
        <v>36</v>
      </c>
      <c r="AC200" s="8">
        <v>0</v>
      </c>
      <c r="AD200" s="8">
        <v>0</v>
      </c>
      <c r="AE200" s="8">
        <v>0</v>
      </c>
      <c r="AF200" s="8">
        <v>0</v>
      </c>
      <c r="AG200" s="8">
        <v>0</v>
      </c>
      <c r="AH200" s="8">
        <v>0</v>
      </c>
      <c r="AI200" s="8">
        <v>0</v>
      </c>
      <c r="AJ200" s="8" t="s">
        <v>251</v>
      </c>
      <c r="AK200" s="8" t="s">
        <v>63</v>
      </c>
      <c r="AL200" s="8" t="s">
        <v>670</v>
      </c>
    </row>
    <row r="201" spans="1:38" x14ac:dyDescent="0.35">
      <c r="A201" s="8">
        <v>452680</v>
      </c>
      <c r="B201" s="8">
        <v>110928</v>
      </c>
      <c r="C201" s="8" t="s">
        <v>188</v>
      </c>
      <c r="D201" s="8">
        <v>72715</v>
      </c>
      <c r="E201" s="8" t="s">
        <v>272</v>
      </c>
      <c r="F201" s="8">
        <v>2897642</v>
      </c>
      <c r="G201" s="8">
        <v>2.2400000000000002</v>
      </c>
      <c r="H201" s="8" t="s">
        <v>222</v>
      </c>
      <c r="I201" s="59">
        <v>44162</v>
      </c>
      <c r="J201" s="8" t="s">
        <v>202</v>
      </c>
      <c r="K201" s="8" t="s">
        <v>192</v>
      </c>
      <c r="L201" s="8" t="s">
        <v>193</v>
      </c>
      <c r="M201" s="8" t="s">
        <v>223</v>
      </c>
      <c r="N201" s="8" t="s">
        <v>195</v>
      </c>
      <c r="O201" s="8" t="s">
        <v>224</v>
      </c>
      <c r="P201" s="8" t="s">
        <v>266</v>
      </c>
      <c r="R201" s="8" t="s">
        <v>267</v>
      </c>
      <c r="S201" s="8" t="s">
        <v>273</v>
      </c>
      <c r="T201" s="8" t="s">
        <v>201</v>
      </c>
      <c r="U201" s="8" t="s">
        <v>191</v>
      </c>
      <c r="V201" s="59">
        <v>44656</v>
      </c>
      <c r="W201" s="8" t="s">
        <v>203</v>
      </c>
      <c r="X201" s="8" t="s">
        <v>211</v>
      </c>
      <c r="Y201" s="8">
        <v>14</v>
      </c>
      <c r="Z201" s="8">
        <v>14</v>
      </c>
      <c r="AA201" s="8">
        <v>14</v>
      </c>
      <c r="AB201" s="8">
        <v>14</v>
      </c>
      <c r="AC201" s="8">
        <v>0</v>
      </c>
      <c r="AD201" s="8">
        <v>0</v>
      </c>
      <c r="AE201" s="8">
        <v>0</v>
      </c>
      <c r="AF201" s="8">
        <v>0</v>
      </c>
      <c r="AG201" s="8">
        <v>0</v>
      </c>
      <c r="AH201" s="8">
        <v>0</v>
      </c>
      <c r="AI201" s="8">
        <v>0</v>
      </c>
      <c r="AJ201" s="8" t="s">
        <v>251</v>
      </c>
      <c r="AK201" s="8" t="s">
        <v>63</v>
      </c>
      <c r="AL201" s="8" t="s">
        <v>670</v>
      </c>
    </row>
    <row r="202" spans="1:38" x14ac:dyDescent="0.35">
      <c r="A202" s="8">
        <v>452680</v>
      </c>
      <c r="B202" s="8">
        <v>110928</v>
      </c>
      <c r="C202" s="8" t="s">
        <v>188</v>
      </c>
      <c r="D202" s="8">
        <v>72715</v>
      </c>
      <c r="E202" s="8" t="s">
        <v>272</v>
      </c>
      <c r="F202" s="8">
        <v>2897642</v>
      </c>
      <c r="G202" s="8">
        <v>2.2400000000000002</v>
      </c>
      <c r="H202" s="8" t="s">
        <v>222</v>
      </c>
      <c r="I202" s="59">
        <v>44162</v>
      </c>
      <c r="J202" s="8" t="s">
        <v>202</v>
      </c>
      <c r="K202" s="8" t="s">
        <v>192</v>
      </c>
      <c r="L202" s="8" t="s">
        <v>193</v>
      </c>
      <c r="M202" s="8" t="s">
        <v>223</v>
      </c>
      <c r="N202" s="8" t="s">
        <v>195</v>
      </c>
      <c r="O202" s="8" t="s">
        <v>224</v>
      </c>
      <c r="P202" s="8" t="s">
        <v>266</v>
      </c>
      <c r="R202" s="8" t="s">
        <v>267</v>
      </c>
      <c r="S202" s="8" t="s">
        <v>273</v>
      </c>
      <c r="T202" s="8" t="s">
        <v>201</v>
      </c>
      <c r="U202" s="8" t="s">
        <v>191</v>
      </c>
      <c r="V202" s="59">
        <v>44656</v>
      </c>
      <c r="W202" s="8" t="s">
        <v>203</v>
      </c>
      <c r="X202" s="8" t="s">
        <v>229</v>
      </c>
      <c r="Y202" s="8">
        <v>5</v>
      </c>
      <c r="Z202" s="8">
        <v>5</v>
      </c>
      <c r="AA202" s="8">
        <v>5</v>
      </c>
      <c r="AB202" s="8">
        <v>5</v>
      </c>
      <c r="AC202" s="8">
        <v>0</v>
      </c>
      <c r="AD202" s="8">
        <v>0</v>
      </c>
      <c r="AE202" s="8">
        <v>0</v>
      </c>
      <c r="AF202" s="8">
        <v>0</v>
      </c>
      <c r="AG202" s="8">
        <v>0</v>
      </c>
      <c r="AH202" s="8">
        <v>0</v>
      </c>
      <c r="AI202" s="8">
        <v>0</v>
      </c>
      <c r="AJ202" s="8" t="s">
        <v>251</v>
      </c>
      <c r="AK202" s="8" t="s">
        <v>63</v>
      </c>
      <c r="AL202" s="8" t="s">
        <v>670</v>
      </c>
    </row>
    <row r="203" spans="1:38" x14ac:dyDescent="0.35">
      <c r="A203" s="8">
        <v>453127</v>
      </c>
      <c r="B203" s="8">
        <v>111738</v>
      </c>
      <c r="C203" s="8" t="s">
        <v>188</v>
      </c>
      <c r="D203" s="8">
        <v>72715</v>
      </c>
      <c r="E203" s="8" t="s">
        <v>281</v>
      </c>
      <c r="F203" s="8">
        <v>2906854</v>
      </c>
      <c r="G203" s="8">
        <v>12.33</v>
      </c>
      <c r="H203" s="8" t="s">
        <v>222</v>
      </c>
      <c r="I203" s="59">
        <v>44148</v>
      </c>
      <c r="J203" s="8" t="s">
        <v>202</v>
      </c>
      <c r="K203" s="8" t="s">
        <v>192</v>
      </c>
      <c r="L203" s="8" t="s">
        <v>193</v>
      </c>
      <c r="M203" s="8" t="s">
        <v>223</v>
      </c>
      <c r="N203" s="8" t="s">
        <v>195</v>
      </c>
      <c r="O203" s="8" t="s">
        <v>224</v>
      </c>
      <c r="P203" s="8" t="s">
        <v>266</v>
      </c>
      <c r="R203" s="8" t="s">
        <v>267</v>
      </c>
      <c r="S203" s="8" t="s">
        <v>282</v>
      </c>
      <c r="T203" s="8" t="s">
        <v>201</v>
      </c>
      <c r="U203" s="8" t="s">
        <v>191</v>
      </c>
      <c r="V203" s="59">
        <v>44287</v>
      </c>
      <c r="W203" s="8" t="s">
        <v>207</v>
      </c>
      <c r="X203" s="8" t="s">
        <v>231</v>
      </c>
      <c r="Y203" s="8">
        <v>3</v>
      </c>
      <c r="Z203" s="8">
        <v>3</v>
      </c>
      <c r="AA203" s="8">
        <v>3</v>
      </c>
      <c r="AB203" s="8">
        <v>3</v>
      </c>
      <c r="AC203" s="8">
        <v>0</v>
      </c>
      <c r="AD203" s="8">
        <v>0</v>
      </c>
      <c r="AE203" s="8">
        <v>0</v>
      </c>
      <c r="AF203" s="8">
        <v>0</v>
      </c>
      <c r="AG203" s="8">
        <v>0</v>
      </c>
      <c r="AH203" s="8">
        <v>0</v>
      </c>
      <c r="AI203" s="8">
        <v>0</v>
      </c>
      <c r="AJ203" s="8" t="s">
        <v>251</v>
      </c>
      <c r="AK203" s="8" t="s">
        <v>63</v>
      </c>
      <c r="AL203" s="8" t="s">
        <v>670</v>
      </c>
    </row>
    <row r="204" spans="1:38" x14ac:dyDescent="0.35">
      <c r="A204" s="8">
        <v>453127</v>
      </c>
      <c r="B204" s="8">
        <v>111738</v>
      </c>
      <c r="C204" s="8" t="s">
        <v>188</v>
      </c>
      <c r="D204" s="8">
        <v>72715</v>
      </c>
      <c r="E204" s="8" t="s">
        <v>281</v>
      </c>
      <c r="F204" s="8">
        <v>2906854</v>
      </c>
      <c r="G204" s="8">
        <v>12.33</v>
      </c>
      <c r="H204" s="8" t="s">
        <v>222</v>
      </c>
      <c r="I204" s="59">
        <v>44148</v>
      </c>
      <c r="J204" s="8" t="s">
        <v>202</v>
      </c>
      <c r="K204" s="8" t="s">
        <v>192</v>
      </c>
      <c r="L204" s="8" t="s">
        <v>193</v>
      </c>
      <c r="M204" s="8" t="s">
        <v>223</v>
      </c>
      <c r="N204" s="8" t="s">
        <v>195</v>
      </c>
      <c r="O204" s="8" t="s">
        <v>224</v>
      </c>
      <c r="P204" s="8" t="s">
        <v>266</v>
      </c>
      <c r="R204" s="8" t="s">
        <v>267</v>
      </c>
      <c r="S204" s="8" t="s">
        <v>282</v>
      </c>
      <c r="T204" s="8" t="s">
        <v>201</v>
      </c>
      <c r="U204" s="8" t="s">
        <v>191</v>
      </c>
      <c r="V204" s="59">
        <v>44287</v>
      </c>
      <c r="W204" s="8" t="s">
        <v>207</v>
      </c>
      <c r="X204" s="8" t="s">
        <v>204</v>
      </c>
      <c r="Y204" s="8">
        <v>12</v>
      </c>
      <c r="Z204" s="8">
        <v>12</v>
      </c>
      <c r="AA204" s="8">
        <v>12</v>
      </c>
      <c r="AB204" s="8">
        <v>12</v>
      </c>
      <c r="AC204" s="8">
        <v>0</v>
      </c>
      <c r="AD204" s="8">
        <v>0</v>
      </c>
      <c r="AE204" s="8">
        <v>0</v>
      </c>
      <c r="AF204" s="8">
        <v>0</v>
      </c>
      <c r="AG204" s="8">
        <v>0</v>
      </c>
      <c r="AH204" s="8">
        <v>0</v>
      </c>
      <c r="AI204" s="8">
        <v>0</v>
      </c>
      <c r="AJ204" s="8" t="s">
        <v>251</v>
      </c>
      <c r="AK204" s="8" t="s">
        <v>63</v>
      </c>
      <c r="AL204" s="8" t="s">
        <v>670</v>
      </c>
    </row>
    <row r="205" spans="1:38" x14ac:dyDescent="0.35">
      <c r="A205" s="8">
        <v>453127</v>
      </c>
      <c r="B205" s="8">
        <v>111738</v>
      </c>
      <c r="C205" s="8" t="s">
        <v>188</v>
      </c>
      <c r="D205" s="8">
        <v>72715</v>
      </c>
      <c r="E205" s="8" t="s">
        <v>281</v>
      </c>
      <c r="F205" s="8">
        <v>2906854</v>
      </c>
      <c r="G205" s="8">
        <v>12.33</v>
      </c>
      <c r="H205" s="8" t="s">
        <v>222</v>
      </c>
      <c r="I205" s="59">
        <v>44148</v>
      </c>
      <c r="J205" s="8" t="s">
        <v>202</v>
      </c>
      <c r="K205" s="8" t="s">
        <v>192</v>
      </c>
      <c r="L205" s="8" t="s">
        <v>193</v>
      </c>
      <c r="M205" s="8" t="s">
        <v>223</v>
      </c>
      <c r="N205" s="8" t="s">
        <v>195</v>
      </c>
      <c r="O205" s="8" t="s">
        <v>224</v>
      </c>
      <c r="P205" s="8" t="s">
        <v>266</v>
      </c>
      <c r="R205" s="8" t="s">
        <v>267</v>
      </c>
      <c r="S205" s="8" t="s">
        <v>282</v>
      </c>
      <c r="T205" s="8" t="s">
        <v>201</v>
      </c>
      <c r="U205" s="8" t="s">
        <v>191</v>
      </c>
      <c r="V205" s="59">
        <v>44287</v>
      </c>
      <c r="W205" s="8" t="s">
        <v>203</v>
      </c>
      <c r="X205" s="8" t="s">
        <v>204</v>
      </c>
      <c r="Y205" s="8">
        <v>64</v>
      </c>
      <c r="Z205" s="8">
        <v>64</v>
      </c>
      <c r="AA205" s="8">
        <v>64</v>
      </c>
      <c r="AB205" s="8">
        <v>64</v>
      </c>
      <c r="AC205" s="8">
        <v>0</v>
      </c>
      <c r="AD205" s="8">
        <v>0</v>
      </c>
      <c r="AE205" s="8">
        <v>0</v>
      </c>
      <c r="AF205" s="8">
        <v>0</v>
      </c>
      <c r="AG205" s="8">
        <v>0</v>
      </c>
      <c r="AH205" s="8">
        <v>0</v>
      </c>
      <c r="AI205" s="8">
        <v>0</v>
      </c>
      <c r="AJ205" s="8" t="s">
        <v>251</v>
      </c>
      <c r="AK205" s="8" t="s">
        <v>63</v>
      </c>
      <c r="AL205" s="8" t="s">
        <v>670</v>
      </c>
    </row>
    <row r="206" spans="1:38" x14ac:dyDescent="0.35">
      <c r="A206" s="8">
        <v>453127</v>
      </c>
      <c r="B206" s="8">
        <v>111738</v>
      </c>
      <c r="C206" s="8" t="s">
        <v>188</v>
      </c>
      <c r="D206" s="8">
        <v>72715</v>
      </c>
      <c r="E206" s="8" t="s">
        <v>281</v>
      </c>
      <c r="F206" s="8">
        <v>2906854</v>
      </c>
      <c r="G206" s="8">
        <v>12.33</v>
      </c>
      <c r="H206" s="8" t="s">
        <v>222</v>
      </c>
      <c r="I206" s="59">
        <v>44148</v>
      </c>
      <c r="J206" s="8" t="s">
        <v>202</v>
      </c>
      <c r="K206" s="8" t="s">
        <v>192</v>
      </c>
      <c r="L206" s="8" t="s">
        <v>193</v>
      </c>
      <c r="M206" s="8" t="s">
        <v>223</v>
      </c>
      <c r="N206" s="8" t="s">
        <v>195</v>
      </c>
      <c r="O206" s="8" t="s">
        <v>224</v>
      </c>
      <c r="P206" s="8" t="s">
        <v>266</v>
      </c>
      <c r="R206" s="8" t="s">
        <v>267</v>
      </c>
      <c r="S206" s="8" t="s">
        <v>282</v>
      </c>
      <c r="T206" s="8" t="s">
        <v>201</v>
      </c>
      <c r="U206" s="8" t="s">
        <v>191</v>
      </c>
      <c r="V206" s="59">
        <v>44287</v>
      </c>
      <c r="W206" s="8" t="s">
        <v>203</v>
      </c>
      <c r="X206" s="8" t="s">
        <v>206</v>
      </c>
      <c r="Y206" s="8">
        <v>138</v>
      </c>
      <c r="Z206" s="8">
        <v>138</v>
      </c>
      <c r="AA206" s="8">
        <v>138</v>
      </c>
      <c r="AB206" s="8">
        <v>119</v>
      </c>
      <c r="AC206" s="8">
        <v>0</v>
      </c>
      <c r="AD206" s="8">
        <v>0</v>
      </c>
      <c r="AE206" s="8">
        <v>0</v>
      </c>
      <c r="AF206" s="8">
        <v>19</v>
      </c>
      <c r="AG206" s="8">
        <v>0</v>
      </c>
      <c r="AH206" s="8">
        <v>19</v>
      </c>
      <c r="AI206" s="8">
        <v>19</v>
      </c>
      <c r="AJ206" s="8" t="s">
        <v>251</v>
      </c>
      <c r="AK206" s="8" t="s">
        <v>63</v>
      </c>
      <c r="AL206" s="8" t="s">
        <v>670</v>
      </c>
    </row>
    <row r="207" spans="1:38" x14ac:dyDescent="0.35">
      <c r="A207" s="8">
        <v>453127</v>
      </c>
      <c r="B207" s="8">
        <v>111738</v>
      </c>
      <c r="C207" s="8" t="s">
        <v>188</v>
      </c>
      <c r="D207" s="8">
        <v>72715</v>
      </c>
      <c r="E207" s="8" t="s">
        <v>281</v>
      </c>
      <c r="F207" s="8">
        <v>2906854</v>
      </c>
      <c r="G207" s="8">
        <v>12.33</v>
      </c>
      <c r="H207" s="8" t="s">
        <v>222</v>
      </c>
      <c r="I207" s="59">
        <v>44148</v>
      </c>
      <c r="J207" s="8" t="s">
        <v>202</v>
      </c>
      <c r="K207" s="8" t="s">
        <v>192</v>
      </c>
      <c r="L207" s="8" t="s">
        <v>193</v>
      </c>
      <c r="M207" s="8" t="s">
        <v>223</v>
      </c>
      <c r="N207" s="8" t="s">
        <v>195</v>
      </c>
      <c r="O207" s="8" t="s">
        <v>224</v>
      </c>
      <c r="P207" s="8" t="s">
        <v>266</v>
      </c>
      <c r="R207" s="8" t="s">
        <v>267</v>
      </c>
      <c r="S207" s="8" t="s">
        <v>282</v>
      </c>
      <c r="T207" s="8" t="s">
        <v>201</v>
      </c>
      <c r="U207" s="8" t="s">
        <v>191</v>
      </c>
      <c r="V207" s="59">
        <v>44287</v>
      </c>
      <c r="W207" s="8" t="s">
        <v>203</v>
      </c>
      <c r="X207" s="8" t="s">
        <v>211</v>
      </c>
      <c r="Y207" s="8">
        <v>43</v>
      </c>
      <c r="Z207" s="8">
        <v>43</v>
      </c>
      <c r="AA207" s="8">
        <v>42</v>
      </c>
      <c r="AB207" s="8">
        <v>42</v>
      </c>
      <c r="AC207" s="8">
        <v>0</v>
      </c>
      <c r="AD207" s="8">
        <v>0</v>
      </c>
      <c r="AE207" s="8">
        <v>0</v>
      </c>
      <c r="AF207" s="8">
        <v>1</v>
      </c>
      <c r="AG207" s="8">
        <v>0</v>
      </c>
      <c r="AH207" s="8">
        <v>1</v>
      </c>
      <c r="AI207" s="8">
        <v>0</v>
      </c>
      <c r="AJ207" s="8" t="s">
        <v>251</v>
      </c>
      <c r="AK207" s="8" t="s">
        <v>63</v>
      </c>
      <c r="AL207" s="8" t="s">
        <v>670</v>
      </c>
    </row>
    <row r="208" spans="1:38" x14ac:dyDescent="0.35">
      <c r="A208" s="8">
        <v>453127</v>
      </c>
      <c r="B208" s="8">
        <v>111738</v>
      </c>
      <c r="C208" s="8" t="s">
        <v>188</v>
      </c>
      <c r="D208" s="8">
        <v>72715</v>
      </c>
      <c r="E208" s="8" t="s">
        <v>281</v>
      </c>
      <c r="F208" s="8">
        <v>2906854</v>
      </c>
      <c r="G208" s="8">
        <v>12.33</v>
      </c>
      <c r="H208" s="8" t="s">
        <v>222</v>
      </c>
      <c r="I208" s="59">
        <v>44148</v>
      </c>
      <c r="J208" s="8" t="s">
        <v>202</v>
      </c>
      <c r="K208" s="8" t="s">
        <v>192</v>
      </c>
      <c r="L208" s="8" t="s">
        <v>193</v>
      </c>
      <c r="M208" s="8" t="s">
        <v>223</v>
      </c>
      <c r="N208" s="8" t="s">
        <v>195</v>
      </c>
      <c r="O208" s="8" t="s">
        <v>224</v>
      </c>
      <c r="P208" s="8" t="s">
        <v>266</v>
      </c>
      <c r="R208" s="8" t="s">
        <v>267</v>
      </c>
      <c r="S208" s="8" t="s">
        <v>282</v>
      </c>
      <c r="T208" s="8" t="s">
        <v>201</v>
      </c>
      <c r="U208" s="8" t="s">
        <v>191</v>
      </c>
      <c r="V208" s="59">
        <v>44287</v>
      </c>
      <c r="W208" s="8" t="s">
        <v>203</v>
      </c>
      <c r="X208" s="8" t="s">
        <v>229</v>
      </c>
      <c r="Y208" s="8">
        <v>1</v>
      </c>
      <c r="Z208" s="8">
        <v>1</v>
      </c>
      <c r="AA208" s="8">
        <v>1</v>
      </c>
      <c r="AB208" s="8">
        <v>1</v>
      </c>
      <c r="AC208" s="8">
        <v>0</v>
      </c>
      <c r="AD208" s="8">
        <v>0</v>
      </c>
      <c r="AE208" s="8">
        <v>0</v>
      </c>
      <c r="AF208" s="8">
        <v>0</v>
      </c>
      <c r="AG208" s="8">
        <v>0</v>
      </c>
      <c r="AH208" s="8">
        <v>0</v>
      </c>
      <c r="AI208" s="8">
        <v>0</v>
      </c>
      <c r="AJ208" s="8" t="s">
        <v>251</v>
      </c>
      <c r="AK208" s="8" t="s">
        <v>63</v>
      </c>
      <c r="AL208" s="8" t="s">
        <v>670</v>
      </c>
    </row>
    <row r="209" spans="1:38" x14ac:dyDescent="0.35">
      <c r="A209" s="8">
        <v>453127</v>
      </c>
      <c r="B209" s="8">
        <v>111738</v>
      </c>
      <c r="C209" s="8" t="s">
        <v>188</v>
      </c>
      <c r="D209" s="8">
        <v>72715</v>
      </c>
      <c r="E209" s="8" t="s">
        <v>281</v>
      </c>
      <c r="F209" s="8">
        <v>2906854</v>
      </c>
      <c r="G209" s="8">
        <v>12.33</v>
      </c>
      <c r="H209" s="8" t="s">
        <v>222</v>
      </c>
      <c r="I209" s="59">
        <v>44148</v>
      </c>
      <c r="J209" s="8" t="s">
        <v>202</v>
      </c>
      <c r="K209" s="8" t="s">
        <v>192</v>
      </c>
      <c r="L209" s="8" t="s">
        <v>230</v>
      </c>
      <c r="M209" s="8" t="s">
        <v>223</v>
      </c>
      <c r="N209" s="8" t="s">
        <v>195</v>
      </c>
      <c r="O209" s="8" t="s">
        <v>224</v>
      </c>
      <c r="P209" s="8" t="s">
        <v>266</v>
      </c>
      <c r="R209" s="8" t="s">
        <v>267</v>
      </c>
      <c r="S209" s="8" t="s">
        <v>282</v>
      </c>
      <c r="T209" s="8" t="s">
        <v>201</v>
      </c>
      <c r="U209" s="8" t="s">
        <v>191</v>
      </c>
      <c r="V209" s="59">
        <v>44287</v>
      </c>
      <c r="W209" s="8" t="s">
        <v>207</v>
      </c>
      <c r="X209" s="8" t="s">
        <v>204</v>
      </c>
      <c r="Y209" s="8">
        <v>29</v>
      </c>
      <c r="Z209" s="8">
        <v>29</v>
      </c>
      <c r="AA209" s="8">
        <v>29</v>
      </c>
      <c r="AB209" s="8">
        <v>28</v>
      </c>
      <c r="AC209" s="8">
        <v>0</v>
      </c>
      <c r="AD209" s="8">
        <v>0</v>
      </c>
      <c r="AE209" s="8">
        <v>0</v>
      </c>
      <c r="AF209" s="8">
        <v>1</v>
      </c>
      <c r="AG209" s="8">
        <v>0</v>
      </c>
      <c r="AH209" s="8">
        <v>1</v>
      </c>
      <c r="AI209" s="8">
        <v>1</v>
      </c>
      <c r="AJ209" s="8" t="s">
        <v>251</v>
      </c>
      <c r="AK209" s="8" t="s">
        <v>63</v>
      </c>
      <c r="AL209" s="8" t="s">
        <v>670</v>
      </c>
    </row>
    <row r="210" spans="1:38" x14ac:dyDescent="0.35">
      <c r="A210" s="8">
        <v>453127</v>
      </c>
      <c r="B210" s="8">
        <v>111738</v>
      </c>
      <c r="C210" s="8" t="s">
        <v>188</v>
      </c>
      <c r="D210" s="8">
        <v>72715</v>
      </c>
      <c r="E210" s="8" t="s">
        <v>281</v>
      </c>
      <c r="F210" s="8">
        <v>2906854</v>
      </c>
      <c r="G210" s="8">
        <v>12.33</v>
      </c>
      <c r="H210" s="8" t="s">
        <v>222</v>
      </c>
      <c r="I210" s="59">
        <v>44148</v>
      </c>
      <c r="J210" s="8" t="s">
        <v>202</v>
      </c>
      <c r="K210" s="8" t="s">
        <v>192</v>
      </c>
      <c r="L210" s="8" t="s">
        <v>230</v>
      </c>
      <c r="M210" s="8" t="s">
        <v>223</v>
      </c>
      <c r="N210" s="8" t="s">
        <v>195</v>
      </c>
      <c r="O210" s="8" t="s">
        <v>224</v>
      </c>
      <c r="P210" s="8" t="s">
        <v>266</v>
      </c>
      <c r="R210" s="8" t="s">
        <v>267</v>
      </c>
      <c r="S210" s="8" t="s">
        <v>282</v>
      </c>
      <c r="T210" s="8" t="s">
        <v>201</v>
      </c>
      <c r="U210" s="8" t="s">
        <v>191</v>
      </c>
      <c r="V210" s="59">
        <v>44287</v>
      </c>
      <c r="W210" s="8" t="s">
        <v>203</v>
      </c>
      <c r="X210" s="8" t="s">
        <v>204</v>
      </c>
      <c r="Y210" s="8">
        <v>41</v>
      </c>
      <c r="Z210" s="8">
        <v>41</v>
      </c>
      <c r="AA210" s="8">
        <v>39</v>
      </c>
      <c r="AB210" s="8">
        <v>38</v>
      </c>
      <c r="AC210" s="8">
        <v>0</v>
      </c>
      <c r="AD210" s="8">
        <v>0</v>
      </c>
      <c r="AE210" s="8">
        <v>0</v>
      </c>
      <c r="AF210" s="8">
        <v>3</v>
      </c>
      <c r="AG210" s="8">
        <v>0</v>
      </c>
      <c r="AH210" s="8">
        <v>3</v>
      </c>
      <c r="AI210" s="8">
        <v>1</v>
      </c>
      <c r="AJ210" s="8" t="s">
        <v>251</v>
      </c>
      <c r="AK210" s="8" t="s">
        <v>63</v>
      </c>
      <c r="AL210" s="8" t="s">
        <v>670</v>
      </c>
    </row>
    <row r="211" spans="1:38" x14ac:dyDescent="0.35">
      <c r="A211" s="8">
        <v>453127</v>
      </c>
      <c r="B211" s="8">
        <v>111738</v>
      </c>
      <c r="C211" s="8" t="s">
        <v>188</v>
      </c>
      <c r="D211" s="8">
        <v>72715</v>
      </c>
      <c r="E211" s="8" t="s">
        <v>281</v>
      </c>
      <c r="F211" s="8">
        <v>2906854</v>
      </c>
      <c r="G211" s="8">
        <v>12.33</v>
      </c>
      <c r="H211" s="8" t="s">
        <v>222</v>
      </c>
      <c r="I211" s="59">
        <v>44148</v>
      </c>
      <c r="J211" s="8" t="s">
        <v>202</v>
      </c>
      <c r="K211" s="8" t="s">
        <v>192</v>
      </c>
      <c r="L211" s="8" t="s">
        <v>230</v>
      </c>
      <c r="M211" s="8" t="s">
        <v>223</v>
      </c>
      <c r="N211" s="8" t="s">
        <v>195</v>
      </c>
      <c r="O211" s="8" t="s">
        <v>224</v>
      </c>
      <c r="P211" s="8" t="s">
        <v>266</v>
      </c>
      <c r="R211" s="8" t="s">
        <v>267</v>
      </c>
      <c r="S211" s="8" t="s">
        <v>282</v>
      </c>
      <c r="T211" s="8" t="s">
        <v>201</v>
      </c>
      <c r="U211" s="8" t="s">
        <v>191</v>
      </c>
      <c r="V211" s="59">
        <v>44287</v>
      </c>
      <c r="W211" s="8" t="s">
        <v>203</v>
      </c>
      <c r="X211" s="8" t="s">
        <v>206</v>
      </c>
      <c r="Y211" s="8">
        <v>114</v>
      </c>
      <c r="Z211" s="8">
        <v>114</v>
      </c>
      <c r="AA211" s="8">
        <v>114</v>
      </c>
      <c r="AB211" s="8">
        <v>114</v>
      </c>
      <c r="AC211" s="8">
        <v>0</v>
      </c>
      <c r="AD211" s="8">
        <v>0</v>
      </c>
      <c r="AE211" s="8">
        <v>0</v>
      </c>
      <c r="AF211" s="8">
        <v>0</v>
      </c>
      <c r="AG211" s="8">
        <v>0</v>
      </c>
      <c r="AH211" s="8">
        <v>0</v>
      </c>
      <c r="AI211" s="8">
        <v>0</v>
      </c>
      <c r="AJ211" s="8" t="s">
        <v>251</v>
      </c>
      <c r="AK211" s="8" t="s">
        <v>63</v>
      </c>
      <c r="AL211" s="8" t="s">
        <v>670</v>
      </c>
    </row>
    <row r="212" spans="1:38" x14ac:dyDescent="0.35">
      <c r="A212" s="8">
        <v>452490</v>
      </c>
      <c r="B212" s="8">
        <v>110913</v>
      </c>
      <c r="C212" s="8" t="s">
        <v>188</v>
      </c>
      <c r="D212" s="8">
        <v>72715</v>
      </c>
      <c r="E212" s="8" t="s">
        <v>265</v>
      </c>
      <c r="F212" s="8">
        <v>2932998</v>
      </c>
      <c r="G212" s="8">
        <v>5.23</v>
      </c>
      <c r="H212" s="8" t="s">
        <v>222</v>
      </c>
      <c r="I212" s="59">
        <v>44278</v>
      </c>
      <c r="J212" s="8" t="s">
        <v>191</v>
      </c>
      <c r="K212" s="8" t="s">
        <v>192</v>
      </c>
      <c r="L212" s="8" t="s">
        <v>230</v>
      </c>
      <c r="M212" s="8" t="s">
        <v>223</v>
      </c>
      <c r="N212" s="8" t="s">
        <v>195</v>
      </c>
      <c r="O212" s="8" t="s">
        <v>224</v>
      </c>
      <c r="P212" s="8" t="s">
        <v>266</v>
      </c>
      <c r="R212" s="8" t="s">
        <v>267</v>
      </c>
      <c r="S212" s="8" t="s">
        <v>268</v>
      </c>
      <c r="T212" s="8" t="s">
        <v>201</v>
      </c>
      <c r="U212" s="8" t="s">
        <v>191</v>
      </c>
      <c r="V212" s="59">
        <v>44530</v>
      </c>
      <c r="W212" s="8" t="s">
        <v>207</v>
      </c>
      <c r="X212" s="8" t="s">
        <v>231</v>
      </c>
      <c r="Y212" s="8">
        <v>2</v>
      </c>
      <c r="Z212" s="8">
        <v>2</v>
      </c>
      <c r="AA212" s="8">
        <v>2</v>
      </c>
      <c r="AB212" s="8">
        <v>2</v>
      </c>
      <c r="AC212" s="8">
        <v>0</v>
      </c>
      <c r="AD212" s="8">
        <v>0</v>
      </c>
      <c r="AE212" s="8">
        <v>0</v>
      </c>
      <c r="AF212" s="8">
        <v>0</v>
      </c>
      <c r="AG212" s="8">
        <v>0</v>
      </c>
      <c r="AH212" s="8">
        <v>0</v>
      </c>
      <c r="AI212" s="8">
        <v>0</v>
      </c>
      <c r="AJ212" s="8" t="s">
        <v>251</v>
      </c>
      <c r="AK212" s="8" t="s">
        <v>63</v>
      </c>
      <c r="AL212" s="8" t="s">
        <v>670</v>
      </c>
    </row>
    <row r="213" spans="1:38" x14ac:dyDescent="0.35">
      <c r="A213" s="8">
        <v>452490</v>
      </c>
      <c r="B213" s="8">
        <v>110913</v>
      </c>
      <c r="C213" s="8" t="s">
        <v>188</v>
      </c>
      <c r="D213" s="8">
        <v>72715</v>
      </c>
      <c r="E213" s="8" t="s">
        <v>265</v>
      </c>
      <c r="F213" s="8">
        <v>2932998</v>
      </c>
      <c r="G213" s="8">
        <v>5.23</v>
      </c>
      <c r="H213" s="8" t="s">
        <v>222</v>
      </c>
      <c r="I213" s="59">
        <v>44278</v>
      </c>
      <c r="J213" s="8" t="s">
        <v>191</v>
      </c>
      <c r="K213" s="8" t="s">
        <v>192</v>
      </c>
      <c r="L213" s="8" t="s">
        <v>230</v>
      </c>
      <c r="M213" s="8" t="s">
        <v>223</v>
      </c>
      <c r="N213" s="8" t="s">
        <v>195</v>
      </c>
      <c r="O213" s="8" t="s">
        <v>224</v>
      </c>
      <c r="P213" s="8" t="s">
        <v>266</v>
      </c>
      <c r="R213" s="8" t="s">
        <v>267</v>
      </c>
      <c r="S213" s="8" t="s">
        <v>268</v>
      </c>
      <c r="T213" s="8" t="s">
        <v>201</v>
      </c>
      <c r="U213" s="8" t="s">
        <v>191</v>
      </c>
      <c r="V213" s="59">
        <v>44530</v>
      </c>
      <c r="W213" s="8" t="s">
        <v>207</v>
      </c>
      <c r="X213" s="8" t="s">
        <v>204</v>
      </c>
      <c r="Y213" s="8">
        <v>16</v>
      </c>
      <c r="Z213" s="8">
        <v>16</v>
      </c>
      <c r="AA213" s="8">
        <v>16</v>
      </c>
      <c r="AB213" s="8">
        <v>2</v>
      </c>
      <c r="AC213" s="8">
        <v>0</v>
      </c>
      <c r="AD213" s="8">
        <v>0</v>
      </c>
      <c r="AE213" s="8">
        <v>0</v>
      </c>
      <c r="AF213" s="8">
        <v>14</v>
      </c>
      <c r="AG213" s="8">
        <v>0</v>
      </c>
      <c r="AH213" s="8">
        <v>14</v>
      </c>
      <c r="AI213" s="8">
        <v>14</v>
      </c>
      <c r="AJ213" s="8" t="s">
        <v>251</v>
      </c>
      <c r="AK213" s="8" t="s">
        <v>63</v>
      </c>
      <c r="AL213" s="8" t="s">
        <v>670</v>
      </c>
    </row>
    <row r="214" spans="1:38" x14ac:dyDescent="0.35">
      <c r="A214" s="8">
        <v>452490</v>
      </c>
      <c r="B214" s="8">
        <v>110913</v>
      </c>
      <c r="C214" s="8" t="s">
        <v>188</v>
      </c>
      <c r="D214" s="8">
        <v>72715</v>
      </c>
      <c r="E214" s="8" t="s">
        <v>265</v>
      </c>
      <c r="F214" s="8">
        <v>2932998</v>
      </c>
      <c r="G214" s="8">
        <v>5.23</v>
      </c>
      <c r="H214" s="8" t="s">
        <v>222</v>
      </c>
      <c r="I214" s="59">
        <v>44278</v>
      </c>
      <c r="J214" s="8" t="s">
        <v>191</v>
      </c>
      <c r="K214" s="8" t="s">
        <v>192</v>
      </c>
      <c r="L214" s="8" t="s">
        <v>230</v>
      </c>
      <c r="M214" s="8" t="s">
        <v>223</v>
      </c>
      <c r="N214" s="8" t="s">
        <v>195</v>
      </c>
      <c r="O214" s="8" t="s">
        <v>224</v>
      </c>
      <c r="P214" s="8" t="s">
        <v>266</v>
      </c>
      <c r="R214" s="8" t="s">
        <v>267</v>
      </c>
      <c r="S214" s="8" t="s">
        <v>268</v>
      </c>
      <c r="T214" s="8" t="s">
        <v>201</v>
      </c>
      <c r="U214" s="8" t="s">
        <v>191</v>
      </c>
      <c r="V214" s="59">
        <v>44530</v>
      </c>
      <c r="W214" s="8" t="s">
        <v>203</v>
      </c>
      <c r="X214" s="8" t="s">
        <v>204</v>
      </c>
      <c r="Y214" s="8">
        <v>28</v>
      </c>
      <c r="Z214" s="8">
        <v>28</v>
      </c>
      <c r="AA214" s="8">
        <v>28</v>
      </c>
      <c r="AB214" s="8">
        <v>23</v>
      </c>
      <c r="AC214" s="8">
        <v>0</v>
      </c>
      <c r="AD214" s="8">
        <v>0</v>
      </c>
      <c r="AE214" s="8">
        <v>0</v>
      </c>
      <c r="AF214" s="8">
        <v>5</v>
      </c>
      <c r="AG214" s="8">
        <v>0</v>
      </c>
      <c r="AH214" s="8">
        <v>5</v>
      </c>
      <c r="AI214" s="8">
        <v>5</v>
      </c>
      <c r="AJ214" s="8" t="s">
        <v>251</v>
      </c>
      <c r="AK214" s="8" t="s">
        <v>63</v>
      </c>
      <c r="AL214" s="8" t="s">
        <v>670</v>
      </c>
    </row>
    <row r="215" spans="1:38" x14ac:dyDescent="0.35">
      <c r="A215" s="8">
        <v>452490</v>
      </c>
      <c r="B215" s="8">
        <v>110913</v>
      </c>
      <c r="C215" s="8" t="s">
        <v>188</v>
      </c>
      <c r="D215" s="8">
        <v>72715</v>
      </c>
      <c r="E215" s="8" t="s">
        <v>265</v>
      </c>
      <c r="F215" s="8">
        <v>2932998</v>
      </c>
      <c r="G215" s="8">
        <v>5.23</v>
      </c>
      <c r="H215" s="8" t="s">
        <v>222</v>
      </c>
      <c r="I215" s="59">
        <v>44278</v>
      </c>
      <c r="J215" s="8" t="s">
        <v>191</v>
      </c>
      <c r="K215" s="8" t="s">
        <v>192</v>
      </c>
      <c r="L215" s="8" t="s">
        <v>230</v>
      </c>
      <c r="M215" s="8" t="s">
        <v>223</v>
      </c>
      <c r="N215" s="8" t="s">
        <v>195</v>
      </c>
      <c r="O215" s="8" t="s">
        <v>224</v>
      </c>
      <c r="P215" s="8" t="s">
        <v>266</v>
      </c>
      <c r="R215" s="8" t="s">
        <v>267</v>
      </c>
      <c r="S215" s="8" t="s">
        <v>268</v>
      </c>
      <c r="T215" s="8" t="s">
        <v>201</v>
      </c>
      <c r="U215" s="8" t="s">
        <v>191</v>
      </c>
      <c r="V215" s="59">
        <v>44530</v>
      </c>
      <c r="W215" s="8" t="s">
        <v>203</v>
      </c>
      <c r="X215" s="8" t="s">
        <v>206</v>
      </c>
      <c r="Y215" s="8">
        <v>27</v>
      </c>
      <c r="Z215" s="8">
        <v>27</v>
      </c>
      <c r="AA215" s="8">
        <v>26</v>
      </c>
      <c r="AB215" s="8">
        <v>10</v>
      </c>
      <c r="AC215" s="8">
        <v>0</v>
      </c>
      <c r="AD215" s="8">
        <v>0</v>
      </c>
      <c r="AE215" s="8">
        <v>0</v>
      </c>
      <c r="AF215" s="8">
        <v>17</v>
      </c>
      <c r="AG215" s="8">
        <v>0</v>
      </c>
      <c r="AH215" s="8">
        <v>17</v>
      </c>
      <c r="AI215" s="8">
        <v>16</v>
      </c>
      <c r="AJ215" s="8" t="s">
        <v>251</v>
      </c>
      <c r="AK215" s="8" t="s">
        <v>63</v>
      </c>
      <c r="AL215" s="8" t="s">
        <v>670</v>
      </c>
    </row>
    <row r="216" spans="1:38" x14ac:dyDescent="0.35">
      <c r="A216" s="8">
        <v>452490</v>
      </c>
      <c r="B216" s="8">
        <v>110913</v>
      </c>
      <c r="C216" s="8" t="s">
        <v>188</v>
      </c>
      <c r="D216" s="8">
        <v>72715</v>
      </c>
      <c r="E216" s="8" t="s">
        <v>265</v>
      </c>
      <c r="F216" s="8">
        <v>2932998</v>
      </c>
      <c r="G216" s="8">
        <v>5.23</v>
      </c>
      <c r="H216" s="8" t="s">
        <v>222</v>
      </c>
      <c r="I216" s="59">
        <v>44278</v>
      </c>
      <c r="J216" s="8" t="s">
        <v>191</v>
      </c>
      <c r="K216" s="8" t="s">
        <v>192</v>
      </c>
      <c r="L216" s="8" t="s">
        <v>230</v>
      </c>
      <c r="M216" s="8" t="s">
        <v>223</v>
      </c>
      <c r="N216" s="8" t="s">
        <v>195</v>
      </c>
      <c r="O216" s="8" t="s">
        <v>224</v>
      </c>
      <c r="P216" s="8" t="s">
        <v>266</v>
      </c>
      <c r="R216" s="8" t="s">
        <v>267</v>
      </c>
      <c r="S216" s="8" t="s">
        <v>268</v>
      </c>
      <c r="T216" s="8" t="s">
        <v>201</v>
      </c>
      <c r="U216" s="8" t="s">
        <v>191</v>
      </c>
      <c r="V216" s="59">
        <v>44530</v>
      </c>
      <c r="W216" s="8" t="s">
        <v>203</v>
      </c>
      <c r="X216" s="8" t="s">
        <v>211</v>
      </c>
      <c r="Y216" s="8">
        <v>9</v>
      </c>
      <c r="Z216" s="8">
        <v>9</v>
      </c>
      <c r="AA216" s="8">
        <v>9</v>
      </c>
      <c r="AB216" s="8">
        <v>2</v>
      </c>
      <c r="AC216" s="8">
        <v>0</v>
      </c>
      <c r="AD216" s="8">
        <v>0</v>
      </c>
      <c r="AE216" s="8">
        <v>0</v>
      </c>
      <c r="AF216" s="8">
        <v>7</v>
      </c>
      <c r="AG216" s="8">
        <v>0</v>
      </c>
      <c r="AH216" s="8">
        <v>7</v>
      </c>
      <c r="AI216" s="8">
        <v>7</v>
      </c>
      <c r="AJ216" s="8" t="s">
        <v>251</v>
      </c>
      <c r="AK216" s="8" t="s">
        <v>63</v>
      </c>
      <c r="AL216" s="8" t="s">
        <v>670</v>
      </c>
    </row>
    <row r="217" spans="1:38" x14ac:dyDescent="0.35">
      <c r="A217" s="8">
        <v>452490</v>
      </c>
      <c r="B217" s="8">
        <v>110913</v>
      </c>
      <c r="C217" s="8" t="s">
        <v>188</v>
      </c>
      <c r="D217" s="8">
        <v>72715</v>
      </c>
      <c r="E217" s="8" t="s">
        <v>265</v>
      </c>
      <c r="F217" s="8">
        <v>2932998</v>
      </c>
      <c r="G217" s="8">
        <v>5.23</v>
      </c>
      <c r="H217" s="8" t="s">
        <v>222</v>
      </c>
      <c r="I217" s="59">
        <v>44278</v>
      </c>
      <c r="J217" s="8" t="s">
        <v>191</v>
      </c>
      <c r="K217" s="8" t="s">
        <v>192</v>
      </c>
      <c r="L217" s="8" t="s">
        <v>193</v>
      </c>
      <c r="M217" s="8" t="s">
        <v>223</v>
      </c>
      <c r="N217" s="8" t="s">
        <v>195</v>
      </c>
      <c r="O217" s="8" t="s">
        <v>224</v>
      </c>
      <c r="P217" s="8" t="s">
        <v>266</v>
      </c>
      <c r="R217" s="8" t="s">
        <v>267</v>
      </c>
      <c r="S217" s="8" t="s">
        <v>268</v>
      </c>
      <c r="T217" s="8" t="s">
        <v>201</v>
      </c>
      <c r="U217" s="8" t="s">
        <v>191</v>
      </c>
      <c r="V217" s="59">
        <v>44530</v>
      </c>
      <c r="W217" s="8" t="s">
        <v>207</v>
      </c>
      <c r="X217" s="8" t="s">
        <v>204</v>
      </c>
      <c r="Y217" s="8">
        <v>37</v>
      </c>
      <c r="Z217" s="8">
        <v>37</v>
      </c>
      <c r="AA217" s="8">
        <v>37</v>
      </c>
      <c r="AB217" s="8">
        <v>37</v>
      </c>
      <c r="AC217" s="8">
        <v>0</v>
      </c>
      <c r="AD217" s="8">
        <v>0</v>
      </c>
      <c r="AE217" s="8">
        <v>0</v>
      </c>
      <c r="AF217" s="8">
        <v>0</v>
      </c>
      <c r="AG217" s="8">
        <v>0</v>
      </c>
      <c r="AH217" s="8">
        <v>0</v>
      </c>
      <c r="AI217" s="8">
        <v>0</v>
      </c>
      <c r="AJ217" s="8" t="s">
        <v>251</v>
      </c>
      <c r="AK217" s="8" t="s">
        <v>63</v>
      </c>
      <c r="AL217" s="8" t="s">
        <v>670</v>
      </c>
    </row>
    <row r="218" spans="1:38" x14ac:dyDescent="0.35">
      <c r="A218" s="8">
        <v>452490</v>
      </c>
      <c r="B218" s="8">
        <v>110913</v>
      </c>
      <c r="C218" s="8" t="s">
        <v>188</v>
      </c>
      <c r="D218" s="8">
        <v>72715</v>
      </c>
      <c r="E218" s="8" t="s">
        <v>265</v>
      </c>
      <c r="F218" s="8">
        <v>2932998</v>
      </c>
      <c r="G218" s="8">
        <v>5.23</v>
      </c>
      <c r="H218" s="8" t="s">
        <v>222</v>
      </c>
      <c r="I218" s="59">
        <v>44278</v>
      </c>
      <c r="J218" s="8" t="s">
        <v>191</v>
      </c>
      <c r="K218" s="8" t="s">
        <v>192</v>
      </c>
      <c r="L218" s="8" t="s">
        <v>193</v>
      </c>
      <c r="M218" s="8" t="s">
        <v>223</v>
      </c>
      <c r="N218" s="8" t="s">
        <v>195</v>
      </c>
      <c r="O218" s="8" t="s">
        <v>224</v>
      </c>
      <c r="P218" s="8" t="s">
        <v>266</v>
      </c>
      <c r="R218" s="8" t="s">
        <v>267</v>
      </c>
      <c r="S218" s="8" t="s">
        <v>268</v>
      </c>
      <c r="T218" s="8" t="s">
        <v>201</v>
      </c>
      <c r="U218" s="8" t="s">
        <v>191</v>
      </c>
      <c r="V218" s="59">
        <v>44530</v>
      </c>
      <c r="W218" s="8" t="s">
        <v>203</v>
      </c>
      <c r="X218" s="8" t="s">
        <v>204</v>
      </c>
      <c r="Y218" s="8">
        <v>9</v>
      </c>
      <c r="Z218" s="8">
        <v>9</v>
      </c>
      <c r="AA218" s="8">
        <v>9</v>
      </c>
      <c r="AB218" s="8">
        <v>9</v>
      </c>
      <c r="AC218" s="8">
        <v>0</v>
      </c>
      <c r="AD218" s="8">
        <v>0</v>
      </c>
      <c r="AE218" s="8">
        <v>0</v>
      </c>
      <c r="AF218" s="8">
        <v>0</v>
      </c>
      <c r="AG218" s="8">
        <v>0</v>
      </c>
      <c r="AH218" s="8">
        <v>0</v>
      </c>
      <c r="AI218" s="8">
        <v>0</v>
      </c>
      <c r="AJ218" s="8" t="s">
        <v>251</v>
      </c>
      <c r="AK218" s="8" t="s">
        <v>63</v>
      </c>
      <c r="AL218" s="8" t="s">
        <v>670</v>
      </c>
    </row>
    <row r="219" spans="1:38" x14ac:dyDescent="0.35">
      <c r="A219" s="8">
        <v>452490</v>
      </c>
      <c r="B219" s="8">
        <v>110913</v>
      </c>
      <c r="C219" s="8" t="s">
        <v>188</v>
      </c>
      <c r="D219" s="8">
        <v>72715</v>
      </c>
      <c r="E219" s="8" t="s">
        <v>265</v>
      </c>
      <c r="F219" s="8">
        <v>2932998</v>
      </c>
      <c r="G219" s="8">
        <v>5.23</v>
      </c>
      <c r="H219" s="8" t="s">
        <v>222</v>
      </c>
      <c r="I219" s="59">
        <v>44278</v>
      </c>
      <c r="J219" s="8" t="s">
        <v>191</v>
      </c>
      <c r="K219" s="8" t="s">
        <v>192</v>
      </c>
      <c r="L219" s="8" t="s">
        <v>193</v>
      </c>
      <c r="M219" s="8" t="s">
        <v>223</v>
      </c>
      <c r="N219" s="8" t="s">
        <v>195</v>
      </c>
      <c r="O219" s="8" t="s">
        <v>224</v>
      </c>
      <c r="P219" s="8" t="s">
        <v>266</v>
      </c>
      <c r="R219" s="8" t="s">
        <v>267</v>
      </c>
      <c r="S219" s="8" t="s">
        <v>268</v>
      </c>
      <c r="T219" s="8" t="s">
        <v>201</v>
      </c>
      <c r="U219" s="8" t="s">
        <v>191</v>
      </c>
      <c r="V219" s="59">
        <v>44530</v>
      </c>
      <c r="W219" s="8" t="s">
        <v>203</v>
      </c>
      <c r="X219" s="8" t="s">
        <v>206</v>
      </c>
      <c r="Y219" s="8">
        <v>57</v>
      </c>
      <c r="Z219" s="8">
        <v>57</v>
      </c>
      <c r="AA219" s="8">
        <v>57</v>
      </c>
      <c r="AB219" s="8">
        <v>57</v>
      </c>
      <c r="AC219" s="8">
        <v>0</v>
      </c>
      <c r="AD219" s="8">
        <v>0</v>
      </c>
      <c r="AE219" s="8">
        <v>0</v>
      </c>
      <c r="AF219" s="8">
        <v>0</v>
      </c>
      <c r="AG219" s="8">
        <v>0</v>
      </c>
      <c r="AH219" s="8">
        <v>0</v>
      </c>
      <c r="AI219" s="8">
        <v>0</v>
      </c>
      <c r="AJ219" s="8" t="s">
        <v>251</v>
      </c>
      <c r="AK219" s="8" t="s">
        <v>63</v>
      </c>
      <c r="AL219" s="8" t="s">
        <v>670</v>
      </c>
    </row>
    <row r="220" spans="1:38" x14ac:dyDescent="0.35">
      <c r="A220" s="8">
        <v>452490</v>
      </c>
      <c r="B220" s="8">
        <v>110913</v>
      </c>
      <c r="C220" s="8" t="s">
        <v>188</v>
      </c>
      <c r="D220" s="8">
        <v>72715</v>
      </c>
      <c r="E220" s="8" t="s">
        <v>265</v>
      </c>
      <c r="F220" s="8">
        <v>2932998</v>
      </c>
      <c r="G220" s="8">
        <v>5.23</v>
      </c>
      <c r="H220" s="8" t="s">
        <v>222</v>
      </c>
      <c r="I220" s="59">
        <v>44278</v>
      </c>
      <c r="J220" s="8" t="s">
        <v>191</v>
      </c>
      <c r="K220" s="8" t="s">
        <v>192</v>
      </c>
      <c r="L220" s="8" t="s">
        <v>230</v>
      </c>
      <c r="M220" s="8" t="s">
        <v>223</v>
      </c>
      <c r="N220" s="8" t="s">
        <v>195</v>
      </c>
      <c r="O220" s="8" t="s">
        <v>224</v>
      </c>
      <c r="P220" s="8" t="s">
        <v>266</v>
      </c>
      <c r="R220" s="8" t="s">
        <v>267</v>
      </c>
      <c r="S220" s="8" t="s">
        <v>268</v>
      </c>
      <c r="T220" s="8" t="s">
        <v>201</v>
      </c>
      <c r="U220" s="8" t="s">
        <v>191</v>
      </c>
      <c r="V220" s="59">
        <v>44530</v>
      </c>
      <c r="W220" s="8" t="s">
        <v>203</v>
      </c>
      <c r="X220" s="8" t="s">
        <v>229</v>
      </c>
      <c r="Y220" s="8">
        <v>2</v>
      </c>
      <c r="Z220" s="8">
        <v>2</v>
      </c>
      <c r="AA220" s="8">
        <v>2</v>
      </c>
      <c r="AB220" s="8">
        <v>2</v>
      </c>
      <c r="AC220" s="8">
        <v>0</v>
      </c>
      <c r="AD220" s="8">
        <v>0</v>
      </c>
      <c r="AE220" s="8">
        <v>0</v>
      </c>
      <c r="AF220" s="8">
        <v>0</v>
      </c>
      <c r="AG220" s="8">
        <v>0</v>
      </c>
      <c r="AH220" s="8">
        <v>0</v>
      </c>
      <c r="AI220" s="8">
        <v>0</v>
      </c>
      <c r="AJ220" s="8" t="s">
        <v>251</v>
      </c>
      <c r="AK220" s="8" t="s">
        <v>63</v>
      </c>
      <c r="AL220" s="8" t="s">
        <v>670</v>
      </c>
    </row>
    <row r="221" spans="1:38" x14ac:dyDescent="0.35">
      <c r="A221" s="8">
        <v>452648</v>
      </c>
      <c r="B221" s="8">
        <v>110516</v>
      </c>
      <c r="C221" s="8" t="s">
        <v>188</v>
      </c>
      <c r="D221" s="8">
        <v>72715</v>
      </c>
      <c r="E221" s="8" t="s">
        <v>269</v>
      </c>
      <c r="F221" s="8">
        <v>2963966</v>
      </c>
      <c r="G221" s="8">
        <v>5.55</v>
      </c>
      <c r="H221" s="8" t="s">
        <v>222</v>
      </c>
      <c r="I221" s="59">
        <v>44421</v>
      </c>
      <c r="J221" s="8" t="s">
        <v>191</v>
      </c>
      <c r="K221" s="8" t="s">
        <v>192</v>
      </c>
      <c r="L221" s="8" t="s">
        <v>193</v>
      </c>
      <c r="M221" s="8" t="s">
        <v>223</v>
      </c>
      <c r="N221" s="8" t="s">
        <v>195</v>
      </c>
      <c r="O221" s="8" t="s">
        <v>224</v>
      </c>
      <c r="P221" s="8" t="s">
        <v>270</v>
      </c>
      <c r="R221" s="8" t="s">
        <v>267</v>
      </c>
      <c r="S221" s="8" t="s">
        <v>271</v>
      </c>
      <c r="T221" s="8" t="s">
        <v>201</v>
      </c>
      <c r="U221" s="8" t="s">
        <v>191</v>
      </c>
      <c r="V221" s="59">
        <v>44589</v>
      </c>
      <c r="W221" s="8" t="s">
        <v>207</v>
      </c>
      <c r="X221" s="8" t="s">
        <v>204</v>
      </c>
      <c r="Y221" s="8">
        <v>18</v>
      </c>
      <c r="Z221" s="8">
        <v>18</v>
      </c>
      <c r="AA221" s="8">
        <v>18</v>
      </c>
      <c r="AB221" s="8">
        <v>9</v>
      </c>
      <c r="AC221" s="8">
        <v>0</v>
      </c>
      <c r="AD221" s="8">
        <v>0</v>
      </c>
      <c r="AE221" s="8">
        <v>0</v>
      </c>
      <c r="AF221" s="8">
        <v>9</v>
      </c>
      <c r="AG221" s="8">
        <v>0</v>
      </c>
      <c r="AH221" s="8">
        <v>9</v>
      </c>
      <c r="AI221" s="8">
        <v>9</v>
      </c>
      <c r="AJ221" s="8" t="s">
        <v>251</v>
      </c>
      <c r="AK221" s="8" t="s">
        <v>63</v>
      </c>
      <c r="AL221" s="8" t="s">
        <v>670</v>
      </c>
    </row>
    <row r="222" spans="1:38" x14ac:dyDescent="0.35">
      <c r="A222" s="8">
        <v>452648</v>
      </c>
      <c r="B222" s="8">
        <v>110516</v>
      </c>
      <c r="C222" s="8" t="s">
        <v>188</v>
      </c>
      <c r="D222" s="8">
        <v>72715</v>
      </c>
      <c r="E222" s="8" t="s">
        <v>269</v>
      </c>
      <c r="F222" s="8">
        <v>2963966</v>
      </c>
      <c r="G222" s="8">
        <v>5.55</v>
      </c>
      <c r="H222" s="8" t="s">
        <v>222</v>
      </c>
      <c r="I222" s="59">
        <v>44421</v>
      </c>
      <c r="J222" s="8" t="s">
        <v>191</v>
      </c>
      <c r="K222" s="8" t="s">
        <v>192</v>
      </c>
      <c r="L222" s="8" t="s">
        <v>193</v>
      </c>
      <c r="M222" s="8" t="s">
        <v>223</v>
      </c>
      <c r="N222" s="8" t="s">
        <v>195</v>
      </c>
      <c r="O222" s="8" t="s">
        <v>224</v>
      </c>
      <c r="P222" s="8" t="s">
        <v>270</v>
      </c>
      <c r="R222" s="8" t="s">
        <v>267</v>
      </c>
      <c r="S222" s="8" t="s">
        <v>271</v>
      </c>
      <c r="T222" s="8" t="s">
        <v>201</v>
      </c>
      <c r="U222" s="8" t="s">
        <v>191</v>
      </c>
      <c r="V222" s="59">
        <v>44589</v>
      </c>
      <c r="W222" s="8" t="s">
        <v>203</v>
      </c>
      <c r="X222" s="8" t="s">
        <v>204</v>
      </c>
      <c r="Y222" s="8">
        <v>12</v>
      </c>
      <c r="Z222" s="8">
        <v>12</v>
      </c>
      <c r="AA222" s="8">
        <v>12</v>
      </c>
      <c r="AB222" s="8">
        <v>10</v>
      </c>
      <c r="AC222" s="8">
        <v>0</v>
      </c>
      <c r="AD222" s="8">
        <v>0</v>
      </c>
      <c r="AE222" s="8">
        <v>0</v>
      </c>
      <c r="AF222" s="8">
        <v>2</v>
      </c>
      <c r="AG222" s="8">
        <v>0</v>
      </c>
      <c r="AH222" s="8">
        <v>2</v>
      </c>
      <c r="AI222" s="8">
        <v>2</v>
      </c>
      <c r="AJ222" s="8" t="s">
        <v>251</v>
      </c>
      <c r="AK222" s="8" t="s">
        <v>63</v>
      </c>
      <c r="AL222" s="8" t="s">
        <v>670</v>
      </c>
    </row>
    <row r="223" spans="1:38" x14ac:dyDescent="0.35">
      <c r="A223" s="8">
        <v>452648</v>
      </c>
      <c r="B223" s="8">
        <v>110516</v>
      </c>
      <c r="C223" s="8" t="s">
        <v>188</v>
      </c>
      <c r="D223" s="8">
        <v>72715</v>
      </c>
      <c r="E223" s="8" t="s">
        <v>269</v>
      </c>
      <c r="F223" s="8">
        <v>2963966</v>
      </c>
      <c r="G223" s="8">
        <v>5.55</v>
      </c>
      <c r="H223" s="8" t="s">
        <v>222</v>
      </c>
      <c r="I223" s="59">
        <v>44421</v>
      </c>
      <c r="J223" s="8" t="s">
        <v>191</v>
      </c>
      <c r="K223" s="8" t="s">
        <v>192</v>
      </c>
      <c r="L223" s="8" t="s">
        <v>193</v>
      </c>
      <c r="M223" s="8" t="s">
        <v>223</v>
      </c>
      <c r="N223" s="8" t="s">
        <v>195</v>
      </c>
      <c r="O223" s="8" t="s">
        <v>224</v>
      </c>
      <c r="P223" s="8" t="s">
        <v>270</v>
      </c>
      <c r="R223" s="8" t="s">
        <v>267</v>
      </c>
      <c r="S223" s="8" t="s">
        <v>271</v>
      </c>
      <c r="T223" s="8" t="s">
        <v>201</v>
      </c>
      <c r="U223" s="8" t="s">
        <v>191</v>
      </c>
      <c r="V223" s="59">
        <v>44589</v>
      </c>
      <c r="W223" s="8" t="s">
        <v>203</v>
      </c>
      <c r="X223" s="8" t="s">
        <v>206</v>
      </c>
      <c r="Y223" s="8">
        <v>129</v>
      </c>
      <c r="Z223" s="8">
        <v>129</v>
      </c>
      <c r="AA223" s="8">
        <v>124</v>
      </c>
      <c r="AB223" s="8">
        <v>88</v>
      </c>
      <c r="AC223" s="8">
        <v>0</v>
      </c>
      <c r="AD223" s="8">
        <v>0</v>
      </c>
      <c r="AE223" s="8">
        <v>0</v>
      </c>
      <c r="AF223" s="8">
        <v>41</v>
      </c>
      <c r="AG223" s="8">
        <v>0</v>
      </c>
      <c r="AH223" s="8">
        <v>41</v>
      </c>
      <c r="AI223" s="8">
        <v>36</v>
      </c>
      <c r="AJ223" s="8" t="s">
        <v>251</v>
      </c>
      <c r="AK223" s="8" t="s">
        <v>63</v>
      </c>
      <c r="AL223" s="8" t="s">
        <v>670</v>
      </c>
    </row>
    <row r="224" spans="1:38" x14ac:dyDescent="0.35">
      <c r="A224" s="8">
        <v>452648</v>
      </c>
      <c r="B224" s="8">
        <v>110516</v>
      </c>
      <c r="C224" s="8" t="s">
        <v>188</v>
      </c>
      <c r="D224" s="8">
        <v>72715</v>
      </c>
      <c r="E224" s="8" t="s">
        <v>269</v>
      </c>
      <c r="F224" s="8">
        <v>2963966</v>
      </c>
      <c r="G224" s="8">
        <v>5.55</v>
      </c>
      <c r="H224" s="8" t="s">
        <v>222</v>
      </c>
      <c r="I224" s="59">
        <v>44421</v>
      </c>
      <c r="J224" s="8" t="s">
        <v>191</v>
      </c>
      <c r="K224" s="8" t="s">
        <v>192</v>
      </c>
      <c r="L224" s="8" t="s">
        <v>193</v>
      </c>
      <c r="M224" s="8" t="s">
        <v>223</v>
      </c>
      <c r="N224" s="8" t="s">
        <v>195</v>
      </c>
      <c r="O224" s="8" t="s">
        <v>224</v>
      </c>
      <c r="P224" s="8" t="s">
        <v>270</v>
      </c>
      <c r="R224" s="8" t="s">
        <v>267</v>
      </c>
      <c r="S224" s="8" t="s">
        <v>271</v>
      </c>
      <c r="T224" s="8" t="s">
        <v>201</v>
      </c>
      <c r="U224" s="8" t="s">
        <v>191</v>
      </c>
      <c r="V224" s="59">
        <v>44589</v>
      </c>
      <c r="W224" s="8" t="s">
        <v>203</v>
      </c>
      <c r="X224" s="8" t="s">
        <v>211</v>
      </c>
      <c r="Y224" s="8">
        <v>19</v>
      </c>
      <c r="Z224" s="8">
        <v>19</v>
      </c>
      <c r="AA224" s="8">
        <v>18</v>
      </c>
      <c r="AB224" s="8">
        <v>13</v>
      </c>
      <c r="AC224" s="8">
        <v>0</v>
      </c>
      <c r="AD224" s="8">
        <v>0</v>
      </c>
      <c r="AE224" s="8">
        <v>0</v>
      </c>
      <c r="AF224" s="8">
        <v>6</v>
      </c>
      <c r="AG224" s="8">
        <v>0</v>
      </c>
      <c r="AH224" s="8">
        <v>6</v>
      </c>
      <c r="AI224" s="8">
        <v>5</v>
      </c>
      <c r="AJ224" s="8" t="s">
        <v>251</v>
      </c>
      <c r="AK224" s="8" t="s">
        <v>63</v>
      </c>
      <c r="AL224" s="8" t="s">
        <v>670</v>
      </c>
    </row>
    <row r="225" spans="1:38" x14ac:dyDescent="0.35">
      <c r="A225" s="8">
        <v>452648</v>
      </c>
      <c r="B225" s="8">
        <v>110516</v>
      </c>
      <c r="C225" s="8" t="s">
        <v>188</v>
      </c>
      <c r="D225" s="8">
        <v>72715</v>
      </c>
      <c r="E225" s="8" t="s">
        <v>269</v>
      </c>
      <c r="F225" s="8">
        <v>2963966</v>
      </c>
      <c r="G225" s="8">
        <v>5.55</v>
      </c>
      <c r="H225" s="8" t="s">
        <v>222</v>
      </c>
      <c r="I225" s="59">
        <v>44421</v>
      </c>
      <c r="J225" s="8" t="s">
        <v>191</v>
      </c>
      <c r="K225" s="8" t="s">
        <v>192</v>
      </c>
      <c r="L225" s="8" t="s">
        <v>230</v>
      </c>
      <c r="M225" s="8" t="s">
        <v>223</v>
      </c>
      <c r="N225" s="8" t="s">
        <v>195</v>
      </c>
      <c r="O225" s="8" t="s">
        <v>224</v>
      </c>
      <c r="P225" s="8" t="s">
        <v>270</v>
      </c>
      <c r="R225" s="8" t="s">
        <v>267</v>
      </c>
      <c r="S225" s="8" t="s">
        <v>271</v>
      </c>
      <c r="T225" s="8" t="s">
        <v>201</v>
      </c>
      <c r="U225" s="8" t="s">
        <v>191</v>
      </c>
      <c r="V225" s="59">
        <v>44589</v>
      </c>
      <c r="W225" s="8" t="s">
        <v>207</v>
      </c>
      <c r="X225" s="8" t="s">
        <v>231</v>
      </c>
      <c r="Y225" s="8">
        <v>6</v>
      </c>
      <c r="Z225" s="8">
        <v>6</v>
      </c>
      <c r="AA225" s="8">
        <v>6</v>
      </c>
      <c r="AB225" s="8">
        <v>6</v>
      </c>
      <c r="AC225" s="8">
        <v>0</v>
      </c>
      <c r="AD225" s="8">
        <v>0</v>
      </c>
      <c r="AE225" s="8">
        <v>0</v>
      </c>
      <c r="AF225" s="8">
        <v>0</v>
      </c>
      <c r="AG225" s="8">
        <v>0</v>
      </c>
      <c r="AH225" s="8">
        <v>0</v>
      </c>
      <c r="AI225" s="8">
        <v>0</v>
      </c>
      <c r="AJ225" s="8" t="s">
        <v>251</v>
      </c>
      <c r="AK225" s="8" t="s">
        <v>63</v>
      </c>
      <c r="AL225" s="8" t="s">
        <v>670</v>
      </c>
    </row>
    <row r="226" spans="1:38" x14ac:dyDescent="0.35">
      <c r="A226" s="8">
        <v>452648</v>
      </c>
      <c r="B226" s="8">
        <v>110516</v>
      </c>
      <c r="C226" s="8" t="s">
        <v>188</v>
      </c>
      <c r="D226" s="8">
        <v>72715</v>
      </c>
      <c r="E226" s="8" t="s">
        <v>269</v>
      </c>
      <c r="F226" s="8">
        <v>2963966</v>
      </c>
      <c r="G226" s="8">
        <v>5.55</v>
      </c>
      <c r="H226" s="8" t="s">
        <v>222</v>
      </c>
      <c r="I226" s="59">
        <v>44421</v>
      </c>
      <c r="J226" s="8" t="s">
        <v>191</v>
      </c>
      <c r="K226" s="8" t="s">
        <v>192</v>
      </c>
      <c r="L226" s="8" t="s">
        <v>230</v>
      </c>
      <c r="M226" s="8" t="s">
        <v>223</v>
      </c>
      <c r="N226" s="8" t="s">
        <v>195</v>
      </c>
      <c r="O226" s="8" t="s">
        <v>224</v>
      </c>
      <c r="P226" s="8" t="s">
        <v>270</v>
      </c>
      <c r="R226" s="8" t="s">
        <v>267</v>
      </c>
      <c r="S226" s="8" t="s">
        <v>271</v>
      </c>
      <c r="T226" s="8" t="s">
        <v>201</v>
      </c>
      <c r="U226" s="8" t="s">
        <v>191</v>
      </c>
      <c r="V226" s="59">
        <v>44589</v>
      </c>
      <c r="W226" s="8" t="s">
        <v>203</v>
      </c>
      <c r="X226" s="8" t="s">
        <v>204</v>
      </c>
      <c r="Y226" s="8">
        <v>11</v>
      </c>
      <c r="Z226" s="8">
        <v>11</v>
      </c>
      <c r="AA226" s="8">
        <v>11</v>
      </c>
      <c r="AB226" s="8">
        <v>9</v>
      </c>
      <c r="AC226" s="8">
        <v>0</v>
      </c>
      <c r="AD226" s="8">
        <v>0</v>
      </c>
      <c r="AE226" s="8">
        <v>0</v>
      </c>
      <c r="AF226" s="8">
        <v>2</v>
      </c>
      <c r="AG226" s="8">
        <v>0</v>
      </c>
      <c r="AH226" s="8">
        <v>2</v>
      </c>
      <c r="AI226" s="8">
        <v>2</v>
      </c>
      <c r="AJ226" s="8" t="s">
        <v>251</v>
      </c>
      <c r="AK226" s="8" t="s">
        <v>63</v>
      </c>
      <c r="AL226" s="8" t="s">
        <v>670</v>
      </c>
    </row>
    <row r="227" spans="1:38" x14ac:dyDescent="0.35">
      <c r="A227" s="8">
        <v>452648</v>
      </c>
      <c r="B227" s="8">
        <v>110516</v>
      </c>
      <c r="C227" s="8" t="s">
        <v>188</v>
      </c>
      <c r="D227" s="8">
        <v>72715</v>
      </c>
      <c r="E227" s="8" t="s">
        <v>269</v>
      </c>
      <c r="F227" s="8">
        <v>2963966</v>
      </c>
      <c r="G227" s="8">
        <v>5.55</v>
      </c>
      <c r="H227" s="8" t="s">
        <v>222</v>
      </c>
      <c r="I227" s="59">
        <v>44421</v>
      </c>
      <c r="J227" s="8" t="s">
        <v>191</v>
      </c>
      <c r="K227" s="8" t="s">
        <v>192</v>
      </c>
      <c r="L227" s="8" t="s">
        <v>230</v>
      </c>
      <c r="M227" s="8" t="s">
        <v>223</v>
      </c>
      <c r="N227" s="8" t="s">
        <v>195</v>
      </c>
      <c r="O227" s="8" t="s">
        <v>224</v>
      </c>
      <c r="P227" s="8" t="s">
        <v>270</v>
      </c>
      <c r="R227" s="8" t="s">
        <v>267</v>
      </c>
      <c r="S227" s="8" t="s">
        <v>271</v>
      </c>
      <c r="T227" s="8" t="s">
        <v>201</v>
      </c>
      <c r="U227" s="8" t="s">
        <v>191</v>
      </c>
      <c r="V227" s="59">
        <v>44589</v>
      </c>
      <c r="W227" s="8" t="s">
        <v>203</v>
      </c>
      <c r="X227" s="8" t="s">
        <v>206</v>
      </c>
      <c r="Y227" s="8">
        <v>11</v>
      </c>
      <c r="Z227" s="8">
        <v>11</v>
      </c>
      <c r="AA227" s="8">
        <v>11</v>
      </c>
      <c r="AB227" s="8">
        <v>7</v>
      </c>
      <c r="AC227" s="8">
        <v>0</v>
      </c>
      <c r="AD227" s="8">
        <v>0</v>
      </c>
      <c r="AE227" s="8">
        <v>0</v>
      </c>
      <c r="AF227" s="8">
        <v>4</v>
      </c>
      <c r="AG227" s="8">
        <v>0</v>
      </c>
      <c r="AH227" s="8">
        <v>4</v>
      </c>
      <c r="AI227" s="8">
        <v>4</v>
      </c>
      <c r="AJ227" s="8" t="s">
        <v>251</v>
      </c>
      <c r="AK227" s="8" t="s">
        <v>63</v>
      </c>
      <c r="AL227" s="8" t="s">
        <v>670</v>
      </c>
    </row>
    <row r="228" spans="1:38" x14ac:dyDescent="0.35">
      <c r="A228" s="8">
        <v>452648</v>
      </c>
      <c r="B228" s="8">
        <v>110516</v>
      </c>
      <c r="C228" s="8" t="s">
        <v>188</v>
      </c>
      <c r="D228" s="8">
        <v>72715</v>
      </c>
      <c r="E228" s="8" t="s">
        <v>269</v>
      </c>
      <c r="F228" s="8">
        <v>2963966</v>
      </c>
      <c r="G228" s="8">
        <v>5.55</v>
      </c>
      <c r="H228" s="8" t="s">
        <v>222</v>
      </c>
      <c r="I228" s="59">
        <v>44421</v>
      </c>
      <c r="J228" s="8" t="s">
        <v>191</v>
      </c>
      <c r="K228" s="8" t="s">
        <v>192</v>
      </c>
      <c r="L228" s="8" t="s">
        <v>230</v>
      </c>
      <c r="M228" s="8" t="s">
        <v>223</v>
      </c>
      <c r="N228" s="8" t="s">
        <v>195</v>
      </c>
      <c r="O228" s="8" t="s">
        <v>224</v>
      </c>
      <c r="P228" s="8" t="s">
        <v>270</v>
      </c>
      <c r="R228" s="8" t="s">
        <v>267</v>
      </c>
      <c r="S228" s="8" t="s">
        <v>271</v>
      </c>
      <c r="T228" s="8" t="s">
        <v>201</v>
      </c>
      <c r="U228" s="8" t="s">
        <v>191</v>
      </c>
      <c r="V228" s="59">
        <v>44589</v>
      </c>
      <c r="W228" s="8" t="s">
        <v>203</v>
      </c>
      <c r="X228" s="8" t="s">
        <v>211</v>
      </c>
      <c r="Y228" s="8">
        <v>1</v>
      </c>
      <c r="Z228" s="8">
        <v>1</v>
      </c>
      <c r="AA228" s="8">
        <v>1</v>
      </c>
      <c r="AB228" s="8">
        <v>1</v>
      </c>
      <c r="AC228" s="8">
        <v>0</v>
      </c>
      <c r="AD228" s="8">
        <v>0</v>
      </c>
      <c r="AE228" s="8">
        <v>0</v>
      </c>
      <c r="AF228" s="8">
        <v>0</v>
      </c>
      <c r="AG228" s="8">
        <v>0</v>
      </c>
      <c r="AH228" s="8">
        <v>0</v>
      </c>
      <c r="AI228" s="8">
        <v>0</v>
      </c>
      <c r="AJ228" s="8" t="s">
        <v>251</v>
      </c>
      <c r="AK228" s="8" t="s">
        <v>63</v>
      </c>
      <c r="AL228" s="8" t="s">
        <v>670</v>
      </c>
    </row>
    <row r="229" spans="1:38" x14ac:dyDescent="0.35">
      <c r="A229" s="8">
        <v>453511</v>
      </c>
      <c r="B229" s="8">
        <v>111774</v>
      </c>
      <c r="C229" s="8" t="s">
        <v>188</v>
      </c>
      <c r="D229" s="8">
        <v>72715</v>
      </c>
      <c r="E229" s="8" t="s">
        <v>287</v>
      </c>
      <c r="F229" s="8">
        <v>2997295</v>
      </c>
      <c r="G229" s="8">
        <v>3.13</v>
      </c>
      <c r="H229" s="8" t="s">
        <v>222</v>
      </c>
      <c r="I229" s="59">
        <v>44505</v>
      </c>
      <c r="J229" s="8" t="s">
        <v>202</v>
      </c>
      <c r="K229" s="8" t="s">
        <v>192</v>
      </c>
      <c r="L229" s="8" t="s">
        <v>193</v>
      </c>
      <c r="M229" s="8" t="s">
        <v>223</v>
      </c>
      <c r="N229" s="8" t="s">
        <v>195</v>
      </c>
      <c r="O229" s="8" t="s">
        <v>224</v>
      </c>
      <c r="P229" s="8" t="s">
        <v>266</v>
      </c>
      <c r="R229" s="8" t="s">
        <v>267</v>
      </c>
      <c r="S229" s="8" t="s">
        <v>288</v>
      </c>
      <c r="T229" s="8" t="s">
        <v>201</v>
      </c>
      <c r="U229" s="8" t="s">
        <v>191</v>
      </c>
      <c r="V229" s="59">
        <v>44711</v>
      </c>
      <c r="W229" s="8" t="s">
        <v>207</v>
      </c>
      <c r="X229" s="8" t="s">
        <v>204</v>
      </c>
      <c r="Y229" s="8">
        <v>14</v>
      </c>
      <c r="Z229" s="8">
        <v>14</v>
      </c>
      <c r="AA229" s="8">
        <v>13</v>
      </c>
      <c r="AB229" s="8">
        <v>7</v>
      </c>
      <c r="AC229" s="8">
        <v>0</v>
      </c>
      <c r="AD229" s="8">
        <v>0</v>
      </c>
      <c r="AE229" s="8">
        <v>0</v>
      </c>
      <c r="AF229" s="8">
        <v>7</v>
      </c>
      <c r="AG229" s="8">
        <v>0</v>
      </c>
      <c r="AH229" s="8">
        <v>7</v>
      </c>
      <c r="AI229" s="8">
        <v>6</v>
      </c>
      <c r="AJ229" s="8" t="s">
        <v>251</v>
      </c>
      <c r="AK229" s="8" t="s">
        <v>63</v>
      </c>
      <c r="AL229" s="8" t="s">
        <v>670</v>
      </c>
    </row>
    <row r="230" spans="1:38" x14ac:dyDescent="0.35">
      <c r="A230" s="8">
        <v>453511</v>
      </c>
      <c r="B230" s="8">
        <v>111774</v>
      </c>
      <c r="C230" s="8" t="s">
        <v>188</v>
      </c>
      <c r="D230" s="8">
        <v>72715</v>
      </c>
      <c r="E230" s="8" t="s">
        <v>287</v>
      </c>
      <c r="F230" s="8">
        <v>2997295</v>
      </c>
      <c r="G230" s="8">
        <v>3.13</v>
      </c>
      <c r="H230" s="8" t="s">
        <v>222</v>
      </c>
      <c r="I230" s="59">
        <v>44505</v>
      </c>
      <c r="J230" s="8" t="s">
        <v>202</v>
      </c>
      <c r="K230" s="8" t="s">
        <v>192</v>
      </c>
      <c r="L230" s="8" t="s">
        <v>193</v>
      </c>
      <c r="M230" s="8" t="s">
        <v>223</v>
      </c>
      <c r="N230" s="8" t="s">
        <v>195</v>
      </c>
      <c r="O230" s="8" t="s">
        <v>224</v>
      </c>
      <c r="P230" s="8" t="s">
        <v>266</v>
      </c>
      <c r="R230" s="8" t="s">
        <v>267</v>
      </c>
      <c r="S230" s="8" t="s">
        <v>288</v>
      </c>
      <c r="T230" s="8" t="s">
        <v>201</v>
      </c>
      <c r="U230" s="8" t="s">
        <v>191</v>
      </c>
      <c r="V230" s="59">
        <v>44711</v>
      </c>
      <c r="W230" s="8" t="s">
        <v>203</v>
      </c>
      <c r="X230" s="8" t="s">
        <v>204</v>
      </c>
      <c r="Y230" s="8">
        <v>16</v>
      </c>
      <c r="Z230" s="8">
        <v>16</v>
      </c>
      <c r="AA230" s="8">
        <v>16</v>
      </c>
      <c r="AB230" s="8">
        <v>4</v>
      </c>
      <c r="AC230" s="8">
        <v>0</v>
      </c>
      <c r="AD230" s="8">
        <v>0</v>
      </c>
      <c r="AE230" s="8">
        <v>0</v>
      </c>
      <c r="AF230" s="8">
        <v>12</v>
      </c>
      <c r="AG230" s="8">
        <v>0</v>
      </c>
      <c r="AH230" s="8">
        <v>12</v>
      </c>
      <c r="AI230" s="8">
        <v>12</v>
      </c>
      <c r="AJ230" s="8" t="s">
        <v>251</v>
      </c>
      <c r="AK230" s="8" t="s">
        <v>63</v>
      </c>
      <c r="AL230" s="8" t="s">
        <v>670</v>
      </c>
    </row>
    <row r="231" spans="1:38" x14ac:dyDescent="0.35">
      <c r="A231" s="8">
        <v>453511</v>
      </c>
      <c r="B231" s="8">
        <v>111774</v>
      </c>
      <c r="C231" s="8" t="s">
        <v>188</v>
      </c>
      <c r="D231" s="8">
        <v>72715</v>
      </c>
      <c r="E231" s="8" t="s">
        <v>287</v>
      </c>
      <c r="F231" s="8">
        <v>2997295</v>
      </c>
      <c r="G231" s="8">
        <v>3.13</v>
      </c>
      <c r="H231" s="8" t="s">
        <v>222</v>
      </c>
      <c r="I231" s="59">
        <v>44505</v>
      </c>
      <c r="J231" s="8" t="s">
        <v>202</v>
      </c>
      <c r="K231" s="8" t="s">
        <v>192</v>
      </c>
      <c r="L231" s="8" t="s">
        <v>193</v>
      </c>
      <c r="M231" s="8" t="s">
        <v>223</v>
      </c>
      <c r="N231" s="8" t="s">
        <v>195</v>
      </c>
      <c r="O231" s="8" t="s">
        <v>224</v>
      </c>
      <c r="P231" s="8" t="s">
        <v>266</v>
      </c>
      <c r="R231" s="8" t="s">
        <v>267</v>
      </c>
      <c r="S231" s="8" t="s">
        <v>288</v>
      </c>
      <c r="T231" s="8" t="s">
        <v>201</v>
      </c>
      <c r="U231" s="8" t="s">
        <v>191</v>
      </c>
      <c r="V231" s="59">
        <v>44711</v>
      </c>
      <c r="W231" s="8" t="s">
        <v>203</v>
      </c>
      <c r="X231" s="8" t="s">
        <v>206</v>
      </c>
      <c r="Y231" s="8">
        <v>56</v>
      </c>
      <c r="Z231" s="8">
        <v>56</v>
      </c>
      <c r="AA231" s="8">
        <v>55</v>
      </c>
      <c r="AB231" s="8">
        <v>21</v>
      </c>
      <c r="AC231" s="8">
        <v>0</v>
      </c>
      <c r="AD231" s="8">
        <v>0</v>
      </c>
      <c r="AE231" s="8">
        <v>0</v>
      </c>
      <c r="AF231" s="8">
        <v>35</v>
      </c>
      <c r="AG231" s="8">
        <v>0</v>
      </c>
      <c r="AH231" s="8">
        <v>35</v>
      </c>
      <c r="AI231" s="8">
        <v>34</v>
      </c>
      <c r="AJ231" s="8" t="s">
        <v>251</v>
      </c>
      <c r="AK231" s="8" t="s">
        <v>63</v>
      </c>
      <c r="AL231" s="8" t="s">
        <v>670</v>
      </c>
    </row>
    <row r="232" spans="1:38" x14ac:dyDescent="0.35">
      <c r="A232" s="8">
        <v>453511</v>
      </c>
      <c r="B232" s="8">
        <v>111774</v>
      </c>
      <c r="C232" s="8" t="s">
        <v>188</v>
      </c>
      <c r="D232" s="8">
        <v>72715</v>
      </c>
      <c r="E232" s="8" t="s">
        <v>287</v>
      </c>
      <c r="F232" s="8">
        <v>2997295</v>
      </c>
      <c r="G232" s="8">
        <v>3.13</v>
      </c>
      <c r="H232" s="8" t="s">
        <v>222</v>
      </c>
      <c r="I232" s="59">
        <v>44505</v>
      </c>
      <c r="J232" s="8" t="s">
        <v>202</v>
      </c>
      <c r="K232" s="8" t="s">
        <v>192</v>
      </c>
      <c r="L232" s="8" t="s">
        <v>193</v>
      </c>
      <c r="M232" s="8" t="s">
        <v>223</v>
      </c>
      <c r="N232" s="8" t="s">
        <v>195</v>
      </c>
      <c r="O232" s="8" t="s">
        <v>224</v>
      </c>
      <c r="P232" s="8" t="s">
        <v>266</v>
      </c>
      <c r="R232" s="8" t="s">
        <v>267</v>
      </c>
      <c r="S232" s="8" t="s">
        <v>288</v>
      </c>
      <c r="T232" s="8" t="s">
        <v>201</v>
      </c>
      <c r="U232" s="8" t="s">
        <v>191</v>
      </c>
      <c r="V232" s="59">
        <v>44711</v>
      </c>
      <c r="W232" s="8" t="s">
        <v>203</v>
      </c>
      <c r="X232" s="8" t="s">
        <v>211</v>
      </c>
      <c r="Y232" s="8">
        <v>13</v>
      </c>
      <c r="Z232" s="8">
        <v>13</v>
      </c>
      <c r="AA232" s="8">
        <v>13</v>
      </c>
      <c r="AB232" s="8">
        <v>3</v>
      </c>
      <c r="AC232" s="8">
        <v>0</v>
      </c>
      <c r="AD232" s="8">
        <v>0</v>
      </c>
      <c r="AE232" s="8">
        <v>0</v>
      </c>
      <c r="AF232" s="8">
        <v>10</v>
      </c>
      <c r="AG232" s="8">
        <v>0</v>
      </c>
      <c r="AH232" s="8">
        <v>10</v>
      </c>
      <c r="AI232" s="8">
        <v>10</v>
      </c>
      <c r="AJ232" s="8" t="s">
        <v>251</v>
      </c>
      <c r="AK232" s="8" t="s">
        <v>63</v>
      </c>
      <c r="AL232" s="8" t="s">
        <v>670</v>
      </c>
    </row>
    <row r="233" spans="1:38" x14ac:dyDescent="0.35">
      <c r="A233" s="8">
        <v>453511</v>
      </c>
      <c r="B233" s="8">
        <v>111774</v>
      </c>
      <c r="C233" s="8" t="s">
        <v>188</v>
      </c>
      <c r="D233" s="8">
        <v>72715</v>
      </c>
      <c r="E233" s="8" t="s">
        <v>287</v>
      </c>
      <c r="F233" s="8">
        <v>2997295</v>
      </c>
      <c r="G233" s="8">
        <v>3.13</v>
      </c>
      <c r="H233" s="8" t="s">
        <v>222</v>
      </c>
      <c r="I233" s="59">
        <v>44505</v>
      </c>
      <c r="J233" s="8" t="s">
        <v>202</v>
      </c>
      <c r="K233" s="8" t="s">
        <v>192</v>
      </c>
      <c r="L233" s="8" t="s">
        <v>230</v>
      </c>
      <c r="M233" s="8" t="s">
        <v>223</v>
      </c>
      <c r="N233" s="8" t="s">
        <v>195</v>
      </c>
      <c r="O233" s="8" t="s">
        <v>224</v>
      </c>
      <c r="P233" s="8" t="s">
        <v>266</v>
      </c>
      <c r="R233" s="8" t="s">
        <v>267</v>
      </c>
      <c r="S233" s="8" t="s">
        <v>288</v>
      </c>
      <c r="T233" s="8" t="s">
        <v>201</v>
      </c>
      <c r="U233" s="8" t="s">
        <v>191</v>
      </c>
      <c r="V233" s="59">
        <v>44711</v>
      </c>
      <c r="W233" s="8" t="s">
        <v>203</v>
      </c>
      <c r="X233" s="8" t="s">
        <v>204</v>
      </c>
      <c r="Y233" s="8">
        <v>7</v>
      </c>
      <c r="Z233" s="8">
        <v>7</v>
      </c>
      <c r="AA233" s="8">
        <v>7</v>
      </c>
      <c r="AB233" s="8">
        <v>7</v>
      </c>
      <c r="AC233" s="8">
        <v>0</v>
      </c>
      <c r="AD233" s="8">
        <v>0</v>
      </c>
      <c r="AE233" s="8">
        <v>0</v>
      </c>
      <c r="AF233" s="8">
        <v>0</v>
      </c>
      <c r="AG233" s="8">
        <v>0</v>
      </c>
      <c r="AH233" s="8">
        <v>0</v>
      </c>
      <c r="AI233" s="8">
        <v>0</v>
      </c>
      <c r="AJ233" s="8" t="s">
        <v>251</v>
      </c>
      <c r="AK233" s="8" t="s">
        <v>63</v>
      </c>
      <c r="AL233" s="8" t="s">
        <v>670</v>
      </c>
    </row>
    <row r="234" spans="1:38" x14ac:dyDescent="0.35">
      <c r="A234" s="8">
        <v>453511</v>
      </c>
      <c r="B234" s="8">
        <v>111774</v>
      </c>
      <c r="C234" s="8" t="s">
        <v>188</v>
      </c>
      <c r="D234" s="8">
        <v>72715</v>
      </c>
      <c r="E234" s="8" t="s">
        <v>287</v>
      </c>
      <c r="F234" s="8">
        <v>2997295</v>
      </c>
      <c r="G234" s="8">
        <v>3.13</v>
      </c>
      <c r="H234" s="8" t="s">
        <v>222</v>
      </c>
      <c r="I234" s="59">
        <v>44505</v>
      </c>
      <c r="J234" s="8" t="s">
        <v>202</v>
      </c>
      <c r="K234" s="8" t="s">
        <v>192</v>
      </c>
      <c r="L234" s="8" t="s">
        <v>230</v>
      </c>
      <c r="M234" s="8" t="s">
        <v>223</v>
      </c>
      <c r="N234" s="8" t="s">
        <v>195</v>
      </c>
      <c r="O234" s="8" t="s">
        <v>224</v>
      </c>
      <c r="P234" s="8" t="s">
        <v>266</v>
      </c>
      <c r="R234" s="8" t="s">
        <v>267</v>
      </c>
      <c r="S234" s="8" t="s">
        <v>288</v>
      </c>
      <c r="T234" s="8" t="s">
        <v>201</v>
      </c>
      <c r="U234" s="8" t="s">
        <v>191</v>
      </c>
      <c r="V234" s="59">
        <v>44711</v>
      </c>
      <c r="W234" s="8" t="s">
        <v>203</v>
      </c>
      <c r="X234" s="8" t="s">
        <v>206</v>
      </c>
      <c r="Y234" s="8">
        <v>6</v>
      </c>
      <c r="Z234" s="8">
        <v>6</v>
      </c>
      <c r="AA234" s="8">
        <v>4</v>
      </c>
      <c r="AB234" s="8">
        <v>4</v>
      </c>
      <c r="AC234" s="8">
        <v>0</v>
      </c>
      <c r="AD234" s="8">
        <v>0</v>
      </c>
      <c r="AE234" s="8">
        <v>0</v>
      </c>
      <c r="AF234" s="8">
        <v>2</v>
      </c>
      <c r="AG234" s="8">
        <v>0</v>
      </c>
      <c r="AH234" s="8">
        <v>2</v>
      </c>
      <c r="AI234" s="8">
        <v>0</v>
      </c>
      <c r="AJ234" s="8" t="s">
        <v>251</v>
      </c>
      <c r="AK234" s="8" t="s">
        <v>63</v>
      </c>
      <c r="AL234" s="8" t="s">
        <v>670</v>
      </c>
    </row>
    <row r="235" spans="1:38" x14ac:dyDescent="0.35">
      <c r="A235" s="8">
        <v>453511</v>
      </c>
      <c r="B235" s="8">
        <v>111774</v>
      </c>
      <c r="C235" s="8" t="s">
        <v>188</v>
      </c>
      <c r="D235" s="8">
        <v>72715</v>
      </c>
      <c r="E235" s="8" t="s">
        <v>287</v>
      </c>
      <c r="F235" s="8">
        <v>2997295</v>
      </c>
      <c r="G235" s="8">
        <v>3.13</v>
      </c>
      <c r="H235" s="8" t="s">
        <v>222</v>
      </c>
      <c r="I235" s="59">
        <v>44505</v>
      </c>
      <c r="J235" s="8" t="s">
        <v>202</v>
      </c>
      <c r="K235" s="8" t="s">
        <v>192</v>
      </c>
      <c r="L235" s="8" t="s">
        <v>193</v>
      </c>
      <c r="M235" s="8" t="s">
        <v>223</v>
      </c>
      <c r="N235" s="8" t="s">
        <v>195</v>
      </c>
      <c r="O235" s="8" t="s">
        <v>224</v>
      </c>
      <c r="P235" s="8" t="s">
        <v>266</v>
      </c>
      <c r="R235" s="8" t="s">
        <v>267</v>
      </c>
      <c r="S235" s="8" t="s">
        <v>288</v>
      </c>
      <c r="T235" s="8" t="s">
        <v>201</v>
      </c>
      <c r="U235" s="8" t="s">
        <v>191</v>
      </c>
      <c r="V235" s="59">
        <v>44711</v>
      </c>
      <c r="W235" s="8" t="s">
        <v>203</v>
      </c>
      <c r="X235" s="8" t="s">
        <v>554</v>
      </c>
      <c r="Y235" s="8">
        <v>0</v>
      </c>
      <c r="Z235" s="8">
        <v>0</v>
      </c>
      <c r="AA235" s="8">
        <v>0</v>
      </c>
      <c r="AB235" s="8">
        <v>0</v>
      </c>
      <c r="AC235" s="8">
        <v>1</v>
      </c>
      <c r="AD235" s="8">
        <v>1</v>
      </c>
      <c r="AE235" s="8">
        <v>0</v>
      </c>
      <c r="AF235" s="8">
        <v>0</v>
      </c>
      <c r="AG235" s="8">
        <v>1</v>
      </c>
      <c r="AH235" s="8">
        <v>-1</v>
      </c>
      <c r="AI235" s="8">
        <v>0</v>
      </c>
      <c r="AJ235" s="8" t="s">
        <v>251</v>
      </c>
      <c r="AK235" s="8" t="s">
        <v>63</v>
      </c>
      <c r="AL235" s="8" t="s">
        <v>670</v>
      </c>
    </row>
    <row r="236" spans="1:38" x14ac:dyDescent="0.35">
      <c r="A236" s="8">
        <v>453127</v>
      </c>
      <c r="B236" s="8">
        <v>111738</v>
      </c>
      <c r="C236" s="8" t="s">
        <v>188</v>
      </c>
      <c r="D236" s="8">
        <v>72715</v>
      </c>
      <c r="E236" s="8" t="s">
        <v>281</v>
      </c>
      <c r="F236" s="8">
        <v>2906854</v>
      </c>
      <c r="G236" s="8">
        <v>12.33</v>
      </c>
      <c r="H236" s="8" t="s">
        <v>222</v>
      </c>
      <c r="I236" s="59">
        <v>44148</v>
      </c>
      <c r="J236" s="8" t="s">
        <v>202</v>
      </c>
      <c r="K236" s="8" t="s">
        <v>192</v>
      </c>
      <c r="L236" s="8" t="s">
        <v>230</v>
      </c>
      <c r="M236" s="8" t="s">
        <v>223</v>
      </c>
      <c r="N236" s="8" t="s">
        <v>195</v>
      </c>
      <c r="O236" s="8" t="s">
        <v>224</v>
      </c>
      <c r="P236" s="8" t="s">
        <v>266</v>
      </c>
      <c r="R236" s="8" t="s">
        <v>267</v>
      </c>
      <c r="S236" s="8" t="s">
        <v>282</v>
      </c>
      <c r="T236" s="8" t="s">
        <v>201</v>
      </c>
      <c r="U236" s="8" t="s">
        <v>191</v>
      </c>
      <c r="V236" s="59">
        <v>44287</v>
      </c>
      <c r="W236" s="8" t="s">
        <v>203</v>
      </c>
      <c r="X236" s="8" t="s">
        <v>211</v>
      </c>
      <c r="Y236" s="8">
        <v>4</v>
      </c>
      <c r="Z236" s="8">
        <v>4</v>
      </c>
      <c r="AA236" s="8">
        <v>4</v>
      </c>
      <c r="AB236" s="8">
        <v>4</v>
      </c>
      <c r="AC236" s="8">
        <v>0</v>
      </c>
      <c r="AD236" s="8">
        <v>0</v>
      </c>
      <c r="AE236" s="8">
        <v>0</v>
      </c>
      <c r="AF236" s="8">
        <v>0</v>
      </c>
      <c r="AG236" s="8">
        <v>0</v>
      </c>
      <c r="AH236" s="8">
        <v>0</v>
      </c>
      <c r="AI236" s="8">
        <v>0</v>
      </c>
      <c r="AJ236" s="8" t="s">
        <v>251</v>
      </c>
      <c r="AK236" s="8" t="s">
        <v>63</v>
      </c>
      <c r="AL236" s="8" t="s">
        <v>670</v>
      </c>
    </row>
    <row r="237" spans="1:38" x14ac:dyDescent="0.35">
      <c r="A237" s="8">
        <v>453317</v>
      </c>
      <c r="B237" s="8">
        <v>111660</v>
      </c>
      <c r="C237" s="8" t="s">
        <v>188</v>
      </c>
      <c r="D237" s="8">
        <v>72715</v>
      </c>
      <c r="E237" s="8" t="s">
        <v>285</v>
      </c>
      <c r="F237" s="8">
        <v>3037131</v>
      </c>
      <c r="G237" s="8">
        <v>1.93</v>
      </c>
      <c r="H237" s="8" t="s">
        <v>222</v>
      </c>
      <c r="I237" s="59">
        <v>44659</v>
      </c>
      <c r="J237" s="8" t="s">
        <v>202</v>
      </c>
      <c r="K237" s="8" t="s">
        <v>192</v>
      </c>
      <c r="L237" s="8" t="s">
        <v>230</v>
      </c>
      <c r="M237" s="8" t="s">
        <v>223</v>
      </c>
      <c r="N237" s="8" t="s">
        <v>195</v>
      </c>
      <c r="O237" s="8" t="s">
        <v>224</v>
      </c>
      <c r="P237" s="8" t="s">
        <v>266</v>
      </c>
      <c r="R237" s="8" t="s">
        <v>267</v>
      </c>
      <c r="S237" s="8" t="s">
        <v>286</v>
      </c>
      <c r="T237" s="8" t="s">
        <v>201</v>
      </c>
      <c r="U237" s="8" t="s">
        <v>191</v>
      </c>
      <c r="V237" s="59">
        <v>45349</v>
      </c>
      <c r="W237" s="8" t="s">
        <v>203</v>
      </c>
      <c r="X237" s="8" t="s">
        <v>206</v>
      </c>
      <c r="Y237" s="8">
        <v>7</v>
      </c>
      <c r="Z237" s="8">
        <v>7</v>
      </c>
      <c r="AA237" s="8">
        <v>0</v>
      </c>
      <c r="AB237" s="8">
        <v>0</v>
      </c>
      <c r="AC237" s="8">
        <v>0</v>
      </c>
      <c r="AD237" s="8">
        <v>0</v>
      </c>
      <c r="AE237" s="8">
        <v>0</v>
      </c>
      <c r="AF237" s="8">
        <v>7</v>
      </c>
      <c r="AG237" s="8">
        <v>0</v>
      </c>
      <c r="AH237" s="8">
        <v>7</v>
      </c>
      <c r="AI237" s="8">
        <v>0</v>
      </c>
      <c r="AJ237" s="8" t="s">
        <v>251</v>
      </c>
      <c r="AK237" s="8" t="s">
        <v>63</v>
      </c>
      <c r="AL237" s="8" t="s">
        <v>670</v>
      </c>
    </row>
    <row r="238" spans="1:38" x14ac:dyDescent="0.35">
      <c r="A238" s="8">
        <v>453317</v>
      </c>
      <c r="B238" s="8">
        <v>111660</v>
      </c>
      <c r="C238" s="8" t="s">
        <v>188</v>
      </c>
      <c r="D238" s="8">
        <v>72715</v>
      </c>
      <c r="E238" s="8" t="s">
        <v>285</v>
      </c>
      <c r="F238" s="8">
        <v>3037131</v>
      </c>
      <c r="G238" s="8">
        <v>1.93</v>
      </c>
      <c r="H238" s="8" t="s">
        <v>222</v>
      </c>
      <c r="I238" s="59">
        <v>44659</v>
      </c>
      <c r="J238" s="8" t="s">
        <v>202</v>
      </c>
      <c r="K238" s="8" t="s">
        <v>192</v>
      </c>
      <c r="L238" s="8" t="s">
        <v>193</v>
      </c>
      <c r="M238" s="8" t="s">
        <v>223</v>
      </c>
      <c r="N238" s="8" t="s">
        <v>195</v>
      </c>
      <c r="O238" s="8" t="s">
        <v>224</v>
      </c>
      <c r="P238" s="8" t="s">
        <v>266</v>
      </c>
      <c r="R238" s="8" t="s">
        <v>267</v>
      </c>
      <c r="S238" s="8" t="s">
        <v>286</v>
      </c>
      <c r="T238" s="8" t="s">
        <v>201</v>
      </c>
      <c r="U238" s="8" t="s">
        <v>191</v>
      </c>
      <c r="V238" s="59">
        <v>45349</v>
      </c>
      <c r="W238" s="8" t="s">
        <v>207</v>
      </c>
      <c r="X238" s="8" t="s">
        <v>204</v>
      </c>
      <c r="Y238" s="8">
        <v>2</v>
      </c>
      <c r="Z238" s="8">
        <v>2</v>
      </c>
      <c r="AA238" s="8">
        <v>1</v>
      </c>
      <c r="AB238" s="8">
        <v>1</v>
      </c>
      <c r="AC238" s="8">
        <v>0</v>
      </c>
      <c r="AD238" s="8">
        <v>0</v>
      </c>
      <c r="AE238" s="8">
        <v>0</v>
      </c>
      <c r="AF238" s="8">
        <v>1</v>
      </c>
      <c r="AG238" s="8">
        <v>0</v>
      </c>
      <c r="AH238" s="8">
        <v>1</v>
      </c>
      <c r="AI238" s="8">
        <v>0</v>
      </c>
      <c r="AJ238" s="8" t="s">
        <v>251</v>
      </c>
      <c r="AK238" s="8" t="s">
        <v>63</v>
      </c>
      <c r="AL238" s="8" t="s">
        <v>670</v>
      </c>
    </row>
    <row r="239" spans="1:38" x14ac:dyDescent="0.35">
      <c r="A239" s="8">
        <v>453317</v>
      </c>
      <c r="B239" s="8">
        <v>111660</v>
      </c>
      <c r="C239" s="8" t="s">
        <v>188</v>
      </c>
      <c r="D239" s="8">
        <v>72715</v>
      </c>
      <c r="E239" s="8" t="s">
        <v>285</v>
      </c>
      <c r="F239" s="8">
        <v>3037131</v>
      </c>
      <c r="G239" s="8">
        <v>1.93</v>
      </c>
      <c r="H239" s="8" t="s">
        <v>222</v>
      </c>
      <c r="I239" s="59">
        <v>44659</v>
      </c>
      <c r="J239" s="8" t="s">
        <v>202</v>
      </c>
      <c r="K239" s="8" t="s">
        <v>192</v>
      </c>
      <c r="L239" s="8" t="s">
        <v>193</v>
      </c>
      <c r="M239" s="8" t="s">
        <v>223</v>
      </c>
      <c r="N239" s="8" t="s">
        <v>195</v>
      </c>
      <c r="O239" s="8" t="s">
        <v>224</v>
      </c>
      <c r="P239" s="8" t="s">
        <v>266</v>
      </c>
      <c r="R239" s="8" t="s">
        <v>267</v>
      </c>
      <c r="S239" s="8" t="s">
        <v>286</v>
      </c>
      <c r="T239" s="8" t="s">
        <v>201</v>
      </c>
      <c r="U239" s="8" t="s">
        <v>191</v>
      </c>
      <c r="V239" s="59">
        <v>45349</v>
      </c>
      <c r="W239" s="8" t="s">
        <v>203</v>
      </c>
      <c r="X239" s="8" t="s">
        <v>204</v>
      </c>
      <c r="Y239" s="8">
        <v>2</v>
      </c>
      <c r="Z239" s="8">
        <v>2</v>
      </c>
      <c r="AA239" s="8">
        <v>0</v>
      </c>
      <c r="AB239" s="8">
        <v>0</v>
      </c>
      <c r="AC239" s="8">
        <v>0</v>
      </c>
      <c r="AD239" s="8">
        <v>0</v>
      </c>
      <c r="AE239" s="8">
        <v>0</v>
      </c>
      <c r="AF239" s="8">
        <v>2</v>
      </c>
      <c r="AG239" s="8">
        <v>0</v>
      </c>
      <c r="AH239" s="8">
        <v>2</v>
      </c>
      <c r="AI239" s="8">
        <v>0</v>
      </c>
      <c r="AJ239" s="8" t="s">
        <v>251</v>
      </c>
      <c r="AK239" s="8" t="s">
        <v>63</v>
      </c>
      <c r="AL239" s="8" t="s">
        <v>670</v>
      </c>
    </row>
    <row r="240" spans="1:38" x14ac:dyDescent="0.35">
      <c r="A240" s="8">
        <v>453317</v>
      </c>
      <c r="B240" s="8">
        <v>111660</v>
      </c>
      <c r="C240" s="8" t="s">
        <v>188</v>
      </c>
      <c r="D240" s="8">
        <v>72715</v>
      </c>
      <c r="E240" s="8" t="s">
        <v>285</v>
      </c>
      <c r="F240" s="8">
        <v>3037131</v>
      </c>
      <c r="G240" s="8">
        <v>1.93</v>
      </c>
      <c r="H240" s="8" t="s">
        <v>222</v>
      </c>
      <c r="I240" s="59">
        <v>44659</v>
      </c>
      <c r="J240" s="8" t="s">
        <v>202</v>
      </c>
      <c r="K240" s="8" t="s">
        <v>192</v>
      </c>
      <c r="L240" s="8" t="s">
        <v>193</v>
      </c>
      <c r="M240" s="8" t="s">
        <v>223</v>
      </c>
      <c r="N240" s="8" t="s">
        <v>195</v>
      </c>
      <c r="O240" s="8" t="s">
        <v>224</v>
      </c>
      <c r="P240" s="8" t="s">
        <v>266</v>
      </c>
      <c r="R240" s="8" t="s">
        <v>267</v>
      </c>
      <c r="S240" s="8" t="s">
        <v>286</v>
      </c>
      <c r="T240" s="8" t="s">
        <v>201</v>
      </c>
      <c r="U240" s="8" t="s">
        <v>191</v>
      </c>
      <c r="V240" s="59">
        <v>45349</v>
      </c>
      <c r="W240" s="8" t="s">
        <v>203</v>
      </c>
      <c r="X240" s="8" t="s">
        <v>206</v>
      </c>
      <c r="Y240" s="8">
        <v>41</v>
      </c>
      <c r="Z240" s="8">
        <v>41</v>
      </c>
      <c r="AA240" s="8">
        <v>20</v>
      </c>
      <c r="AB240" s="8">
        <v>11</v>
      </c>
      <c r="AC240" s="8">
        <v>0</v>
      </c>
      <c r="AD240" s="8">
        <v>0</v>
      </c>
      <c r="AE240" s="8">
        <v>0</v>
      </c>
      <c r="AF240" s="8">
        <v>30</v>
      </c>
      <c r="AG240" s="8">
        <v>0</v>
      </c>
      <c r="AH240" s="8">
        <v>30</v>
      </c>
      <c r="AI240" s="8">
        <v>9</v>
      </c>
      <c r="AJ240" s="8" t="s">
        <v>251</v>
      </c>
      <c r="AK240" s="8" t="s">
        <v>63</v>
      </c>
      <c r="AL240" s="8" t="s">
        <v>670</v>
      </c>
    </row>
    <row r="241" spans="1:38" x14ac:dyDescent="0.35">
      <c r="A241" s="8">
        <v>453317</v>
      </c>
      <c r="B241" s="8">
        <v>111660</v>
      </c>
      <c r="C241" s="8" t="s">
        <v>188</v>
      </c>
      <c r="D241" s="8">
        <v>72715</v>
      </c>
      <c r="E241" s="8" t="s">
        <v>285</v>
      </c>
      <c r="F241" s="8">
        <v>3037131</v>
      </c>
      <c r="G241" s="8">
        <v>1.93</v>
      </c>
      <c r="H241" s="8" t="s">
        <v>222</v>
      </c>
      <c r="I241" s="59">
        <v>44659</v>
      </c>
      <c r="J241" s="8" t="s">
        <v>202</v>
      </c>
      <c r="K241" s="8" t="s">
        <v>192</v>
      </c>
      <c r="L241" s="8" t="s">
        <v>193</v>
      </c>
      <c r="M241" s="8" t="s">
        <v>223</v>
      </c>
      <c r="N241" s="8" t="s">
        <v>195</v>
      </c>
      <c r="O241" s="8" t="s">
        <v>224</v>
      </c>
      <c r="P241" s="8" t="s">
        <v>266</v>
      </c>
      <c r="R241" s="8" t="s">
        <v>267</v>
      </c>
      <c r="S241" s="8" t="s">
        <v>286</v>
      </c>
      <c r="T241" s="8" t="s">
        <v>201</v>
      </c>
      <c r="U241" s="8" t="s">
        <v>191</v>
      </c>
      <c r="V241" s="59">
        <v>45349</v>
      </c>
      <c r="W241" s="8" t="s">
        <v>203</v>
      </c>
      <c r="X241" s="8" t="s">
        <v>211</v>
      </c>
      <c r="Y241" s="8">
        <v>24</v>
      </c>
      <c r="Z241" s="8">
        <v>24</v>
      </c>
      <c r="AA241" s="8">
        <v>23</v>
      </c>
      <c r="AB241" s="8">
        <v>3</v>
      </c>
      <c r="AC241" s="8">
        <v>0</v>
      </c>
      <c r="AD241" s="8">
        <v>0</v>
      </c>
      <c r="AE241" s="8">
        <v>0</v>
      </c>
      <c r="AF241" s="8">
        <v>21</v>
      </c>
      <c r="AG241" s="8">
        <v>0</v>
      </c>
      <c r="AH241" s="8">
        <v>21</v>
      </c>
      <c r="AI241" s="8">
        <v>20</v>
      </c>
      <c r="AJ241" s="8" t="s">
        <v>251</v>
      </c>
      <c r="AK241" s="8" t="s">
        <v>63</v>
      </c>
      <c r="AL241" s="8" t="s">
        <v>670</v>
      </c>
    </row>
    <row r="242" spans="1:38" x14ac:dyDescent="0.35">
      <c r="A242" s="8">
        <v>453127</v>
      </c>
      <c r="B242" s="8">
        <v>111172</v>
      </c>
      <c r="C242" s="8" t="s">
        <v>188</v>
      </c>
      <c r="D242" s="8">
        <v>72715</v>
      </c>
      <c r="E242" s="8" t="s">
        <v>279</v>
      </c>
      <c r="F242" s="8">
        <v>3043193</v>
      </c>
      <c r="G242" s="8">
        <v>13.09</v>
      </c>
      <c r="H242" s="8" t="s">
        <v>222</v>
      </c>
      <c r="I242" s="59">
        <v>44764</v>
      </c>
      <c r="J242" s="8" t="s">
        <v>202</v>
      </c>
      <c r="K242" s="8" t="s">
        <v>192</v>
      </c>
      <c r="L242" s="8" t="s">
        <v>230</v>
      </c>
      <c r="M242" s="8" t="s">
        <v>223</v>
      </c>
      <c r="N242" s="8" t="s">
        <v>195</v>
      </c>
      <c r="O242" s="8" t="s">
        <v>224</v>
      </c>
      <c r="P242" s="8" t="s">
        <v>266</v>
      </c>
      <c r="R242" s="8" t="s">
        <v>267</v>
      </c>
      <c r="S242" s="8" t="s">
        <v>280</v>
      </c>
      <c r="T242" s="8" t="s">
        <v>201</v>
      </c>
      <c r="U242" s="8" t="s">
        <v>191</v>
      </c>
      <c r="V242" s="59">
        <v>44861</v>
      </c>
      <c r="W242" s="8" t="s">
        <v>207</v>
      </c>
      <c r="X242" s="8" t="s">
        <v>231</v>
      </c>
      <c r="Y242" s="8">
        <v>3</v>
      </c>
      <c r="Z242" s="8">
        <v>3</v>
      </c>
      <c r="AA242" s="8">
        <v>3</v>
      </c>
      <c r="AB242" s="8">
        <v>3</v>
      </c>
      <c r="AC242" s="8">
        <v>0</v>
      </c>
      <c r="AD242" s="8">
        <v>0</v>
      </c>
      <c r="AE242" s="8">
        <v>0</v>
      </c>
      <c r="AF242" s="8">
        <v>0</v>
      </c>
      <c r="AG242" s="8">
        <v>0</v>
      </c>
      <c r="AH242" s="8">
        <v>0</v>
      </c>
      <c r="AI242" s="8">
        <v>0</v>
      </c>
      <c r="AJ242" s="8" t="s">
        <v>251</v>
      </c>
      <c r="AK242" s="8" t="s">
        <v>63</v>
      </c>
      <c r="AL242" s="8" t="s">
        <v>670</v>
      </c>
    </row>
    <row r="243" spans="1:38" x14ac:dyDescent="0.35">
      <c r="A243" s="8">
        <v>453127</v>
      </c>
      <c r="B243" s="8">
        <v>111172</v>
      </c>
      <c r="C243" s="8" t="s">
        <v>188</v>
      </c>
      <c r="D243" s="8">
        <v>72715</v>
      </c>
      <c r="E243" s="8" t="s">
        <v>279</v>
      </c>
      <c r="F243" s="8">
        <v>3043193</v>
      </c>
      <c r="G243" s="8">
        <v>13.09</v>
      </c>
      <c r="H243" s="8" t="s">
        <v>222</v>
      </c>
      <c r="I243" s="59">
        <v>44764</v>
      </c>
      <c r="J243" s="8" t="s">
        <v>202</v>
      </c>
      <c r="K243" s="8" t="s">
        <v>192</v>
      </c>
      <c r="L243" s="8" t="s">
        <v>230</v>
      </c>
      <c r="M243" s="8" t="s">
        <v>223</v>
      </c>
      <c r="N243" s="8" t="s">
        <v>195</v>
      </c>
      <c r="O243" s="8" t="s">
        <v>224</v>
      </c>
      <c r="P243" s="8" t="s">
        <v>266</v>
      </c>
      <c r="R243" s="8" t="s">
        <v>267</v>
      </c>
      <c r="S243" s="8" t="s">
        <v>280</v>
      </c>
      <c r="T243" s="8" t="s">
        <v>201</v>
      </c>
      <c r="U243" s="8" t="s">
        <v>191</v>
      </c>
      <c r="V243" s="59">
        <v>44861</v>
      </c>
      <c r="W243" s="8" t="s">
        <v>207</v>
      </c>
      <c r="X243" s="8" t="s">
        <v>204</v>
      </c>
      <c r="Y243" s="8">
        <v>6</v>
      </c>
      <c r="Z243" s="8">
        <v>6</v>
      </c>
      <c r="AA243" s="8">
        <v>6</v>
      </c>
      <c r="AB243" s="8">
        <v>6</v>
      </c>
      <c r="AC243" s="8">
        <v>0</v>
      </c>
      <c r="AD243" s="8">
        <v>0</v>
      </c>
      <c r="AE243" s="8">
        <v>0</v>
      </c>
      <c r="AF243" s="8">
        <v>0</v>
      </c>
      <c r="AG243" s="8">
        <v>0</v>
      </c>
      <c r="AH243" s="8">
        <v>0</v>
      </c>
      <c r="AI243" s="8">
        <v>0</v>
      </c>
      <c r="AJ243" s="8" t="s">
        <v>251</v>
      </c>
      <c r="AK243" s="8" t="s">
        <v>63</v>
      </c>
      <c r="AL243" s="8" t="s">
        <v>670</v>
      </c>
    </row>
    <row r="244" spans="1:38" x14ac:dyDescent="0.35">
      <c r="A244" s="8">
        <v>453127</v>
      </c>
      <c r="B244" s="8">
        <v>111172</v>
      </c>
      <c r="C244" s="8" t="s">
        <v>188</v>
      </c>
      <c r="D244" s="8">
        <v>72715</v>
      </c>
      <c r="E244" s="8" t="s">
        <v>279</v>
      </c>
      <c r="F244" s="8">
        <v>3043193</v>
      </c>
      <c r="G244" s="8">
        <v>13.09</v>
      </c>
      <c r="H244" s="8" t="s">
        <v>222</v>
      </c>
      <c r="I244" s="59">
        <v>44764</v>
      </c>
      <c r="J244" s="8" t="s">
        <v>202</v>
      </c>
      <c r="K244" s="8" t="s">
        <v>192</v>
      </c>
      <c r="L244" s="8" t="s">
        <v>230</v>
      </c>
      <c r="M244" s="8" t="s">
        <v>223</v>
      </c>
      <c r="N244" s="8" t="s">
        <v>195</v>
      </c>
      <c r="O244" s="8" t="s">
        <v>224</v>
      </c>
      <c r="P244" s="8" t="s">
        <v>266</v>
      </c>
      <c r="R244" s="8" t="s">
        <v>267</v>
      </c>
      <c r="S244" s="8" t="s">
        <v>280</v>
      </c>
      <c r="T244" s="8" t="s">
        <v>201</v>
      </c>
      <c r="U244" s="8" t="s">
        <v>191</v>
      </c>
      <c r="V244" s="59">
        <v>44861</v>
      </c>
      <c r="W244" s="8" t="s">
        <v>203</v>
      </c>
      <c r="X244" s="8" t="s">
        <v>204</v>
      </c>
      <c r="Y244" s="8">
        <v>23</v>
      </c>
      <c r="Z244" s="8">
        <v>23</v>
      </c>
      <c r="AA244" s="8">
        <v>5</v>
      </c>
      <c r="AB244" s="8">
        <v>0</v>
      </c>
      <c r="AC244" s="8">
        <v>0</v>
      </c>
      <c r="AD244" s="8">
        <v>0</v>
      </c>
      <c r="AE244" s="8">
        <v>0</v>
      </c>
      <c r="AF244" s="8">
        <v>23</v>
      </c>
      <c r="AG244" s="8">
        <v>0</v>
      </c>
      <c r="AH244" s="8">
        <v>23</v>
      </c>
      <c r="AI244" s="8">
        <v>5</v>
      </c>
      <c r="AJ244" s="8" t="s">
        <v>251</v>
      </c>
      <c r="AK244" s="8" t="s">
        <v>63</v>
      </c>
      <c r="AL244" s="8" t="s">
        <v>670</v>
      </c>
    </row>
    <row r="245" spans="1:38" x14ac:dyDescent="0.35">
      <c r="A245" s="8">
        <v>453127</v>
      </c>
      <c r="B245" s="8">
        <v>111172</v>
      </c>
      <c r="C245" s="8" t="s">
        <v>188</v>
      </c>
      <c r="D245" s="8">
        <v>72715</v>
      </c>
      <c r="E245" s="8" t="s">
        <v>279</v>
      </c>
      <c r="F245" s="8">
        <v>3043193</v>
      </c>
      <c r="G245" s="8">
        <v>13.09</v>
      </c>
      <c r="H245" s="8" t="s">
        <v>222</v>
      </c>
      <c r="I245" s="59">
        <v>44764</v>
      </c>
      <c r="J245" s="8" t="s">
        <v>202</v>
      </c>
      <c r="K245" s="8" t="s">
        <v>192</v>
      </c>
      <c r="L245" s="8" t="s">
        <v>230</v>
      </c>
      <c r="M245" s="8" t="s">
        <v>223</v>
      </c>
      <c r="N245" s="8" t="s">
        <v>195</v>
      </c>
      <c r="O245" s="8" t="s">
        <v>224</v>
      </c>
      <c r="P245" s="8" t="s">
        <v>266</v>
      </c>
      <c r="R245" s="8" t="s">
        <v>267</v>
      </c>
      <c r="S245" s="8" t="s">
        <v>280</v>
      </c>
      <c r="T245" s="8" t="s">
        <v>201</v>
      </c>
      <c r="U245" s="8" t="s">
        <v>191</v>
      </c>
      <c r="V245" s="59">
        <v>44861</v>
      </c>
      <c r="W245" s="8" t="s">
        <v>203</v>
      </c>
      <c r="X245" s="8" t="s">
        <v>206</v>
      </c>
      <c r="Y245" s="8">
        <v>14</v>
      </c>
      <c r="Z245" s="8">
        <v>14</v>
      </c>
      <c r="AA245" s="8">
        <v>6</v>
      </c>
      <c r="AB245" s="8">
        <v>2</v>
      </c>
      <c r="AC245" s="8">
        <v>0</v>
      </c>
      <c r="AD245" s="8">
        <v>0</v>
      </c>
      <c r="AE245" s="8">
        <v>0</v>
      </c>
      <c r="AF245" s="8">
        <v>12</v>
      </c>
      <c r="AG245" s="8">
        <v>0</v>
      </c>
      <c r="AH245" s="8">
        <v>12</v>
      </c>
      <c r="AI245" s="8">
        <v>4</v>
      </c>
      <c r="AJ245" s="8" t="s">
        <v>251</v>
      </c>
      <c r="AK245" s="8" t="s">
        <v>63</v>
      </c>
      <c r="AL245" s="8" t="s">
        <v>670</v>
      </c>
    </row>
    <row r="246" spans="1:38" x14ac:dyDescent="0.35">
      <c r="A246" s="8">
        <v>453127</v>
      </c>
      <c r="B246" s="8">
        <v>111172</v>
      </c>
      <c r="C246" s="8" t="s">
        <v>188</v>
      </c>
      <c r="D246" s="8">
        <v>72715</v>
      </c>
      <c r="E246" s="8" t="s">
        <v>279</v>
      </c>
      <c r="F246" s="8">
        <v>3043193</v>
      </c>
      <c r="G246" s="8">
        <v>13.09</v>
      </c>
      <c r="H246" s="8" t="s">
        <v>222</v>
      </c>
      <c r="I246" s="59">
        <v>44764</v>
      </c>
      <c r="J246" s="8" t="s">
        <v>202</v>
      </c>
      <c r="K246" s="8" t="s">
        <v>192</v>
      </c>
      <c r="L246" s="8" t="s">
        <v>230</v>
      </c>
      <c r="M246" s="8" t="s">
        <v>223</v>
      </c>
      <c r="N246" s="8" t="s">
        <v>195</v>
      </c>
      <c r="O246" s="8" t="s">
        <v>224</v>
      </c>
      <c r="P246" s="8" t="s">
        <v>266</v>
      </c>
      <c r="R246" s="8" t="s">
        <v>267</v>
      </c>
      <c r="S246" s="8" t="s">
        <v>280</v>
      </c>
      <c r="T246" s="8" t="s">
        <v>201</v>
      </c>
      <c r="U246" s="8" t="s">
        <v>191</v>
      </c>
      <c r="V246" s="59">
        <v>44861</v>
      </c>
      <c r="W246" s="8" t="s">
        <v>203</v>
      </c>
      <c r="X246" s="8" t="s">
        <v>211</v>
      </c>
      <c r="Y246" s="8">
        <v>2</v>
      </c>
      <c r="Z246" s="8">
        <v>2</v>
      </c>
      <c r="AA246" s="8">
        <v>2</v>
      </c>
      <c r="AB246" s="8">
        <v>0</v>
      </c>
      <c r="AC246" s="8">
        <v>0</v>
      </c>
      <c r="AD246" s="8">
        <v>0</v>
      </c>
      <c r="AE246" s="8">
        <v>0</v>
      </c>
      <c r="AF246" s="8">
        <v>2</v>
      </c>
      <c r="AG246" s="8">
        <v>0</v>
      </c>
      <c r="AH246" s="8">
        <v>2</v>
      </c>
      <c r="AI246" s="8">
        <v>2</v>
      </c>
      <c r="AJ246" s="8" t="s">
        <v>251</v>
      </c>
      <c r="AK246" s="8" t="s">
        <v>63</v>
      </c>
      <c r="AL246" s="8" t="s">
        <v>670</v>
      </c>
    </row>
    <row r="247" spans="1:38" x14ac:dyDescent="0.35">
      <c r="A247" s="8">
        <v>453127</v>
      </c>
      <c r="B247" s="8">
        <v>111172</v>
      </c>
      <c r="C247" s="8" t="s">
        <v>188</v>
      </c>
      <c r="D247" s="8">
        <v>72715</v>
      </c>
      <c r="E247" s="8" t="s">
        <v>279</v>
      </c>
      <c r="F247" s="8">
        <v>3043193</v>
      </c>
      <c r="G247" s="8">
        <v>13.09</v>
      </c>
      <c r="H247" s="8" t="s">
        <v>222</v>
      </c>
      <c r="I247" s="59">
        <v>44764</v>
      </c>
      <c r="J247" s="8" t="s">
        <v>202</v>
      </c>
      <c r="K247" s="8" t="s">
        <v>192</v>
      </c>
      <c r="L247" s="8" t="s">
        <v>193</v>
      </c>
      <c r="M247" s="8" t="s">
        <v>223</v>
      </c>
      <c r="N247" s="8" t="s">
        <v>195</v>
      </c>
      <c r="O247" s="8" t="s">
        <v>224</v>
      </c>
      <c r="P247" s="8" t="s">
        <v>266</v>
      </c>
      <c r="R247" s="8" t="s">
        <v>267</v>
      </c>
      <c r="S247" s="8" t="s">
        <v>280</v>
      </c>
      <c r="T247" s="8" t="s">
        <v>201</v>
      </c>
      <c r="U247" s="8" t="s">
        <v>191</v>
      </c>
      <c r="V247" s="59">
        <v>44861</v>
      </c>
      <c r="W247" s="8" t="s">
        <v>207</v>
      </c>
      <c r="X247" s="8" t="s">
        <v>231</v>
      </c>
      <c r="Y247" s="8">
        <v>12</v>
      </c>
      <c r="Z247" s="8">
        <v>12</v>
      </c>
      <c r="AA247" s="8">
        <v>12</v>
      </c>
      <c r="AB247" s="8">
        <v>3</v>
      </c>
      <c r="AC247" s="8">
        <v>0</v>
      </c>
      <c r="AD247" s="8">
        <v>0</v>
      </c>
      <c r="AE247" s="8">
        <v>0</v>
      </c>
      <c r="AF247" s="8">
        <v>9</v>
      </c>
      <c r="AG247" s="8">
        <v>0</v>
      </c>
      <c r="AH247" s="8">
        <v>9</v>
      </c>
      <c r="AI247" s="8">
        <v>9</v>
      </c>
      <c r="AJ247" s="8" t="s">
        <v>251</v>
      </c>
      <c r="AK247" s="8" t="s">
        <v>63</v>
      </c>
      <c r="AL247" s="8" t="s">
        <v>670</v>
      </c>
    </row>
    <row r="248" spans="1:38" x14ac:dyDescent="0.35">
      <c r="A248" s="8">
        <v>453127</v>
      </c>
      <c r="B248" s="8">
        <v>111172</v>
      </c>
      <c r="C248" s="8" t="s">
        <v>188</v>
      </c>
      <c r="D248" s="8">
        <v>72715</v>
      </c>
      <c r="E248" s="8" t="s">
        <v>279</v>
      </c>
      <c r="F248" s="8">
        <v>3043193</v>
      </c>
      <c r="G248" s="8">
        <v>13.09</v>
      </c>
      <c r="H248" s="8" t="s">
        <v>222</v>
      </c>
      <c r="I248" s="59">
        <v>44764</v>
      </c>
      <c r="J248" s="8" t="s">
        <v>202</v>
      </c>
      <c r="K248" s="8" t="s">
        <v>192</v>
      </c>
      <c r="L248" s="8" t="s">
        <v>193</v>
      </c>
      <c r="M248" s="8" t="s">
        <v>223</v>
      </c>
      <c r="N248" s="8" t="s">
        <v>195</v>
      </c>
      <c r="O248" s="8" t="s">
        <v>224</v>
      </c>
      <c r="P248" s="8" t="s">
        <v>266</v>
      </c>
      <c r="R248" s="8" t="s">
        <v>267</v>
      </c>
      <c r="S248" s="8" t="s">
        <v>280</v>
      </c>
      <c r="T248" s="8" t="s">
        <v>201</v>
      </c>
      <c r="U248" s="8" t="s">
        <v>191</v>
      </c>
      <c r="V248" s="59">
        <v>44861</v>
      </c>
      <c r="W248" s="8" t="s">
        <v>207</v>
      </c>
      <c r="X248" s="8" t="s">
        <v>204</v>
      </c>
      <c r="Y248" s="8">
        <v>54</v>
      </c>
      <c r="Z248" s="8">
        <v>54</v>
      </c>
      <c r="AA248" s="8">
        <v>31</v>
      </c>
      <c r="AB248" s="8">
        <v>8</v>
      </c>
      <c r="AC248" s="8">
        <v>0</v>
      </c>
      <c r="AD248" s="8">
        <v>0</v>
      </c>
      <c r="AE248" s="8">
        <v>0</v>
      </c>
      <c r="AF248" s="8">
        <v>46</v>
      </c>
      <c r="AG248" s="8">
        <v>0</v>
      </c>
      <c r="AH248" s="8">
        <v>46</v>
      </c>
      <c r="AI248" s="8">
        <v>23</v>
      </c>
      <c r="AJ248" s="8" t="s">
        <v>251</v>
      </c>
      <c r="AK248" s="8" t="s">
        <v>63</v>
      </c>
      <c r="AL248" s="8" t="s">
        <v>670</v>
      </c>
    </row>
    <row r="249" spans="1:38" x14ac:dyDescent="0.35">
      <c r="A249" s="8">
        <v>453127</v>
      </c>
      <c r="B249" s="8">
        <v>111172</v>
      </c>
      <c r="C249" s="8" t="s">
        <v>188</v>
      </c>
      <c r="D249" s="8">
        <v>72715</v>
      </c>
      <c r="E249" s="8" t="s">
        <v>279</v>
      </c>
      <c r="F249" s="8">
        <v>3043193</v>
      </c>
      <c r="G249" s="8">
        <v>13.09</v>
      </c>
      <c r="H249" s="8" t="s">
        <v>222</v>
      </c>
      <c r="I249" s="59">
        <v>44764</v>
      </c>
      <c r="J249" s="8" t="s">
        <v>202</v>
      </c>
      <c r="K249" s="8" t="s">
        <v>192</v>
      </c>
      <c r="L249" s="8" t="s">
        <v>193</v>
      </c>
      <c r="M249" s="8" t="s">
        <v>223</v>
      </c>
      <c r="N249" s="8" t="s">
        <v>195</v>
      </c>
      <c r="O249" s="8" t="s">
        <v>224</v>
      </c>
      <c r="P249" s="8" t="s">
        <v>266</v>
      </c>
      <c r="R249" s="8" t="s">
        <v>267</v>
      </c>
      <c r="S249" s="8" t="s">
        <v>280</v>
      </c>
      <c r="T249" s="8" t="s">
        <v>201</v>
      </c>
      <c r="U249" s="8" t="s">
        <v>191</v>
      </c>
      <c r="V249" s="59">
        <v>44861</v>
      </c>
      <c r="W249" s="8" t="s">
        <v>203</v>
      </c>
      <c r="X249" s="8" t="s">
        <v>204</v>
      </c>
      <c r="Y249" s="8">
        <v>18</v>
      </c>
      <c r="Z249" s="8">
        <v>18</v>
      </c>
      <c r="AA249" s="8">
        <v>6</v>
      </c>
      <c r="AB249" s="8">
        <v>4</v>
      </c>
      <c r="AC249" s="8">
        <v>0</v>
      </c>
      <c r="AD249" s="8">
        <v>0</v>
      </c>
      <c r="AE249" s="8">
        <v>0</v>
      </c>
      <c r="AF249" s="8">
        <v>14</v>
      </c>
      <c r="AG249" s="8">
        <v>0</v>
      </c>
      <c r="AH249" s="8">
        <v>14</v>
      </c>
      <c r="AI249" s="8">
        <v>2</v>
      </c>
      <c r="AJ249" s="8" t="s">
        <v>251</v>
      </c>
      <c r="AK249" s="8" t="s">
        <v>63</v>
      </c>
      <c r="AL249" s="8" t="s">
        <v>670</v>
      </c>
    </row>
    <row r="250" spans="1:38" x14ac:dyDescent="0.35">
      <c r="A250" s="8">
        <v>453127</v>
      </c>
      <c r="B250" s="8">
        <v>111172</v>
      </c>
      <c r="C250" s="8" t="s">
        <v>188</v>
      </c>
      <c r="D250" s="8">
        <v>72715</v>
      </c>
      <c r="E250" s="8" t="s">
        <v>279</v>
      </c>
      <c r="F250" s="8">
        <v>3043193</v>
      </c>
      <c r="G250" s="8">
        <v>13.09</v>
      </c>
      <c r="H250" s="8" t="s">
        <v>222</v>
      </c>
      <c r="I250" s="59">
        <v>44764</v>
      </c>
      <c r="J250" s="8" t="s">
        <v>202</v>
      </c>
      <c r="K250" s="8" t="s">
        <v>192</v>
      </c>
      <c r="L250" s="8" t="s">
        <v>193</v>
      </c>
      <c r="M250" s="8" t="s">
        <v>223</v>
      </c>
      <c r="N250" s="8" t="s">
        <v>195</v>
      </c>
      <c r="O250" s="8" t="s">
        <v>224</v>
      </c>
      <c r="P250" s="8" t="s">
        <v>266</v>
      </c>
      <c r="R250" s="8" t="s">
        <v>267</v>
      </c>
      <c r="S250" s="8" t="s">
        <v>280</v>
      </c>
      <c r="T250" s="8" t="s">
        <v>201</v>
      </c>
      <c r="U250" s="8" t="s">
        <v>191</v>
      </c>
      <c r="V250" s="59">
        <v>44861</v>
      </c>
      <c r="W250" s="8" t="s">
        <v>203</v>
      </c>
      <c r="X250" s="8" t="s">
        <v>206</v>
      </c>
      <c r="Y250" s="8">
        <v>167</v>
      </c>
      <c r="Z250" s="8">
        <v>167</v>
      </c>
      <c r="AA250" s="8">
        <v>55</v>
      </c>
      <c r="AB250" s="8">
        <v>26</v>
      </c>
      <c r="AC250" s="8">
        <v>0</v>
      </c>
      <c r="AD250" s="8">
        <v>0</v>
      </c>
      <c r="AE250" s="8">
        <v>0</v>
      </c>
      <c r="AF250" s="8">
        <v>141</v>
      </c>
      <c r="AG250" s="8">
        <v>0</v>
      </c>
      <c r="AH250" s="8">
        <v>141</v>
      </c>
      <c r="AI250" s="8">
        <v>29</v>
      </c>
      <c r="AJ250" s="8" t="s">
        <v>251</v>
      </c>
      <c r="AK250" s="8" t="s">
        <v>63</v>
      </c>
      <c r="AL250" s="8" t="s">
        <v>670</v>
      </c>
    </row>
    <row r="251" spans="1:38" x14ac:dyDescent="0.35">
      <c r="A251" s="8">
        <v>453127</v>
      </c>
      <c r="B251" s="8">
        <v>111172</v>
      </c>
      <c r="C251" s="8" t="s">
        <v>188</v>
      </c>
      <c r="D251" s="8">
        <v>72715</v>
      </c>
      <c r="E251" s="8" t="s">
        <v>279</v>
      </c>
      <c r="F251" s="8">
        <v>3043193</v>
      </c>
      <c r="G251" s="8">
        <v>13.09</v>
      </c>
      <c r="H251" s="8" t="s">
        <v>222</v>
      </c>
      <c r="I251" s="59">
        <v>44764</v>
      </c>
      <c r="J251" s="8" t="s">
        <v>202</v>
      </c>
      <c r="K251" s="8" t="s">
        <v>192</v>
      </c>
      <c r="L251" s="8" t="s">
        <v>193</v>
      </c>
      <c r="M251" s="8" t="s">
        <v>223</v>
      </c>
      <c r="N251" s="8" t="s">
        <v>195</v>
      </c>
      <c r="O251" s="8" t="s">
        <v>224</v>
      </c>
      <c r="P251" s="8" t="s">
        <v>266</v>
      </c>
      <c r="R251" s="8" t="s">
        <v>267</v>
      </c>
      <c r="S251" s="8" t="s">
        <v>280</v>
      </c>
      <c r="T251" s="8" t="s">
        <v>201</v>
      </c>
      <c r="U251" s="8" t="s">
        <v>191</v>
      </c>
      <c r="V251" s="59">
        <v>44861</v>
      </c>
      <c r="W251" s="8" t="s">
        <v>203</v>
      </c>
      <c r="X251" s="8" t="s">
        <v>211</v>
      </c>
      <c r="Y251" s="8">
        <v>78</v>
      </c>
      <c r="Z251" s="8">
        <v>78</v>
      </c>
      <c r="AA251" s="8">
        <v>16</v>
      </c>
      <c r="AB251" s="8">
        <v>1</v>
      </c>
      <c r="AC251" s="8">
        <v>0</v>
      </c>
      <c r="AD251" s="8">
        <v>0</v>
      </c>
      <c r="AE251" s="8">
        <v>0</v>
      </c>
      <c r="AF251" s="8">
        <v>77</v>
      </c>
      <c r="AG251" s="8">
        <v>0</v>
      </c>
      <c r="AH251" s="8">
        <v>77</v>
      </c>
      <c r="AI251" s="8">
        <v>15</v>
      </c>
      <c r="AJ251" s="8" t="s">
        <v>251</v>
      </c>
      <c r="AK251" s="8" t="s">
        <v>63</v>
      </c>
      <c r="AL251" s="8" t="s">
        <v>670</v>
      </c>
    </row>
    <row r="252" spans="1:38" x14ac:dyDescent="0.35">
      <c r="A252" s="8">
        <v>453127</v>
      </c>
      <c r="B252" s="8">
        <v>111172</v>
      </c>
      <c r="C252" s="8" t="s">
        <v>188</v>
      </c>
      <c r="D252" s="8">
        <v>72715</v>
      </c>
      <c r="E252" s="8" t="s">
        <v>279</v>
      </c>
      <c r="F252" s="8">
        <v>3043193</v>
      </c>
      <c r="G252" s="8">
        <v>13.09</v>
      </c>
      <c r="H252" s="8" t="s">
        <v>222</v>
      </c>
      <c r="I252" s="59">
        <v>44764</v>
      </c>
      <c r="J252" s="8" t="s">
        <v>202</v>
      </c>
      <c r="K252" s="8" t="s">
        <v>192</v>
      </c>
      <c r="L252" s="8" t="s">
        <v>193</v>
      </c>
      <c r="M252" s="8" t="s">
        <v>223</v>
      </c>
      <c r="N252" s="8" t="s">
        <v>195</v>
      </c>
      <c r="O252" s="8" t="s">
        <v>224</v>
      </c>
      <c r="P252" s="8" t="s">
        <v>266</v>
      </c>
      <c r="R252" s="8" t="s">
        <v>267</v>
      </c>
      <c r="S252" s="8" t="s">
        <v>280</v>
      </c>
      <c r="T252" s="8" t="s">
        <v>201</v>
      </c>
      <c r="U252" s="8" t="s">
        <v>191</v>
      </c>
      <c r="V252" s="59">
        <v>44861</v>
      </c>
      <c r="W252" s="8" t="s">
        <v>203</v>
      </c>
      <c r="X252" s="8" t="s">
        <v>229</v>
      </c>
      <c r="Y252" s="8">
        <v>18</v>
      </c>
      <c r="Z252" s="8">
        <v>18</v>
      </c>
      <c r="AA252" s="8">
        <v>2</v>
      </c>
      <c r="AB252" s="8">
        <v>1</v>
      </c>
      <c r="AC252" s="8">
        <v>0</v>
      </c>
      <c r="AD252" s="8">
        <v>0</v>
      </c>
      <c r="AE252" s="8">
        <v>0</v>
      </c>
      <c r="AF252" s="8">
        <v>17</v>
      </c>
      <c r="AG252" s="8">
        <v>0</v>
      </c>
      <c r="AH252" s="8">
        <v>17</v>
      </c>
      <c r="AI252" s="8">
        <v>1</v>
      </c>
      <c r="AJ252" s="8" t="s">
        <v>251</v>
      </c>
      <c r="AK252" s="8" t="s">
        <v>63</v>
      </c>
      <c r="AL252" s="8" t="s">
        <v>670</v>
      </c>
    </row>
    <row r="253" spans="1:38" x14ac:dyDescent="0.35">
      <c r="A253" s="8">
        <v>453260</v>
      </c>
      <c r="B253" s="8">
        <v>111356</v>
      </c>
      <c r="C253" s="8" t="s">
        <v>188</v>
      </c>
      <c r="D253" s="8">
        <v>72715</v>
      </c>
      <c r="E253" s="8" t="s">
        <v>283</v>
      </c>
      <c r="F253" s="8">
        <v>3043998</v>
      </c>
      <c r="G253" s="8">
        <v>6.44</v>
      </c>
      <c r="H253" s="8" t="s">
        <v>222</v>
      </c>
      <c r="I253" s="59">
        <v>44725</v>
      </c>
      <c r="J253" s="8" t="s">
        <v>191</v>
      </c>
      <c r="K253" s="8" t="s">
        <v>192</v>
      </c>
      <c r="L253" s="8" t="s">
        <v>193</v>
      </c>
      <c r="M253" s="8" t="s">
        <v>223</v>
      </c>
      <c r="N253" s="8" t="s">
        <v>195</v>
      </c>
      <c r="O253" s="8" t="s">
        <v>224</v>
      </c>
      <c r="P253" s="8" t="s">
        <v>266</v>
      </c>
      <c r="R253" s="8" t="s">
        <v>267</v>
      </c>
      <c r="S253" s="8" t="s">
        <v>284</v>
      </c>
      <c r="T253" s="8" t="s">
        <v>201</v>
      </c>
      <c r="U253" s="8" t="s">
        <v>191</v>
      </c>
      <c r="V253" s="59">
        <v>44791</v>
      </c>
      <c r="W253" s="8" t="s">
        <v>207</v>
      </c>
      <c r="X253" s="8" t="s">
        <v>204</v>
      </c>
      <c r="Y253" s="8">
        <v>20</v>
      </c>
      <c r="Z253" s="8">
        <v>20</v>
      </c>
      <c r="AA253" s="8">
        <v>11</v>
      </c>
      <c r="AB253" s="8">
        <v>2</v>
      </c>
      <c r="AC253" s="8">
        <v>0</v>
      </c>
      <c r="AD253" s="8">
        <v>0</v>
      </c>
      <c r="AE253" s="8">
        <v>0</v>
      </c>
      <c r="AF253" s="8">
        <v>18</v>
      </c>
      <c r="AG253" s="8">
        <v>0</v>
      </c>
      <c r="AH253" s="8">
        <v>18</v>
      </c>
      <c r="AI253" s="8">
        <v>9</v>
      </c>
      <c r="AJ253" s="8" t="s">
        <v>251</v>
      </c>
      <c r="AK253" s="8" t="s">
        <v>63</v>
      </c>
      <c r="AL253" s="8" t="s">
        <v>670</v>
      </c>
    </row>
    <row r="254" spans="1:38" x14ac:dyDescent="0.35">
      <c r="A254" s="8">
        <v>453260</v>
      </c>
      <c r="B254" s="8">
        <v>111356</v>
      </c>
      <c r="C254" s="8" t="s">
        <v>188</v>
      </c>
      <c r="D254" s="8">
        <v>72715</v>
      </c>
      <c r="E254" s="8" t="s">
        <v>283</v>
      </c>
      <c r="F254" s="8">
        <v>3043998</v>
      </c>
      <c r="G254" s="8">
        <v>6.44</v>
      </c>
      <c r="H254" s="8" t="s">
        <v>222</v>
      </c>
      <c r="I254" s="59">
        <v>44725</v>
      </c>
      <c r="J254" s="8" t="s">
        <v>191</v>
      </c>
      <c r="K254" s="8" t="s">
        <v>192</v>
      </c>
      <c r="L254" s="8" t="s">
        <v>193</v>
      </c>
      <c r="M254" s="8" t="s">
        <v>223</v>
      </c>
      <c r="N254" s="8" t="s">
        <v>195</v>
      </c>
      <c r="O254" s="8" t="s">
        <v>224</v>
      </c>
      <c r="P254" s="8" t="s">
        <v>266</v>
      </c>
      <c r="R254" s="8" t="s">
        <v>267</v>
      </c>
      <c r="S254" s="8" t="s">
        <v>284</v>
      </c>
      <c r="T254" s="8" t="s">
        <v>201</v>
      </c>
      <c r="U254" s="8" t="s">
        <v>191</v>
      </c>
      <c r="V254" s="59">
        <v>44791</v>
      </c>
      <c r="W254" s="8" t="s">
        <v>203</v>
      </c>
      <c r="X254" s="8" t="s">
        <v>204</v>
      </c>
      <c r="Y254" s="8">
        <v>42</v>
      </c>
      <c r="Z254" s="8">
        <v>42</v>
      </c>
      <c r="AA254" s="8">
        <v>33</v>
      </c>
      <c r="AB254" s="8">
        <v>19</v>
      </c>
      <c r="AC254" s="8">
        <v>0</v>
      </c>
      <c r="AD254" s="8">
        <v>0</v>
      </c>
      <c r="AE254" s="8">
        <v>0</v>
      </c>
      <c r="AF254" s="8">
        <v>23</v>
      </c>
      <c r="AG254" s="8">
        <v>0</v>
      </c>
      <c r="AH254" s="8">
        <v>23</v>
      </c>
      <c r="AI254" s="8">
        <v>14</v>
      </c>
      <c r="AJ254" s="8" t="s">
        <v>251</v>
      </c>
      <c r="AK254" s="8" t="s">
        <v>63</v>
      </c>
      <c r="AL254" s="8" t="s">
        <v>670</v>
      </c>
    </row>
    <row r="255" spans="1:38" x14ac:dyDescent="0.35">
      <c r="A255" s="8">
        <v>453260</v>
      </c>
      <c r="B255" s="8">
        <v>111356</v>
      </c>
      <c r="C255" s="8" t="s">
        <v>188</v>
      </c>
      <c r="D255" s="8">
        <v>72715</v>
      </c>
      <c r="E255" s="8" t="s">
        <v>283</v>
      </c>
      <c r="F255" s="8">
        <v>3043998</v>
      </c>
      <c r="G255" s="8">
        <v>6.44</v>
      </c>
      <c r="H255" s="8" t="s">
        <v>222</v>
      </c>
      <c r="I255" s="59">
        <v>44725</v>
      </c>
      <c r="J255" s="8" t="s">
        <v>191</v>
      </c>
      <c r="K255" s="8" t="s">
        <v>192</v>
      </c>
      <c r="L255" s="8" t="s">
        <v>193</v>
      </c>
      <c r="M255" s="8" t="s">
        <v>223</v>
      </c>
      <c r="N255" s="8" t="s">
        <v>195</v>
      </c>
      <c r="O255" s="8" t="s">
        <v>224</v>
      </c>
      <c r="P255" s="8" t="s">
        <v>266</v>
      </c>
      <c r="R255" s="8" t="s">
        <v>267</v>
      </c>
      <c r="S255" s="8" t="s">
        <v>284</v>
      </c>
      <c r="T255" s="8" t="s">
        <v>201</v>
      </c>
      <c r="U255" s="8" t="s">
        <v>191</v>
      </c>
      <c r="V255" s="59">
        <v>44791</v>
      </c>
      <c r="W255" s="8" t="s">
        <v>203</v>
      </c>
      <c r="X255" s="8" t="s">
        <v>206</v>
      </c>
      <c r="Y255" s="8">
        <v>62</v>
      </c>
      <c r="Z255" s="8">
        <v>62</v>
      </c>
      <c r="AA255" s="8">
        <v>48</v>
      </c>
      <c r="AB255" s="8">
        <v>24</v>
      </c>
      <c r="AC255" s="8">
        <v>0</v>
      </c>
      <c r="AD255" s="8">
        <v>0</v>
      </c>
      <c r="AE255" s="8">
        <v>0</v>
      </c>
      <c r="AF255" s="8">
        <v>38</v>
      </c>
      <c r="AG255" s="8">
        <v>0</v>
      </c>
      <c r="AH255" s="8">
        <v>38</v>
      </c>
      <c r="AI255" s="8">
        <v>24</v>
      </c>
      <c r="AJ255" s="8" t="s">
        <v>251</v>
      </c>
      <c r="AK255" s="8" t="s">
        <v>63</v>
      </c>
      <c r="AL255" s="8" t="s">
        <v>670</v>
      </c>
    </row>
    <row r="256" spans="1:38" x14ac:dyDescent="0.35">
      <c r="A256" s="8">
        <v>453260</v>
      </c>
      <c r="B256" s="8">
        <v>111356</v>
      </c>
      <c r="C256" s="8" t="s">
        <v>188</v>
      </c>
      <c r="D256" s="8">
        <v>72715</v>
      </c>
      <c r="E256" s="8" t="s">
        <v>283</v>
      </c>
      <c r="F256" s="8">
        <v>3043998</v>
      </c>
      <c r="G256" s="8">
        <v>6.44</v>
      </c>
      <c r="H256" s="8" t="s">
        <v>222</v>
      </c>
      <c r="I256" s="59">
        <v>44725</v>
      </c>
      <c r="J256" s="8" t="s">
        <v>191</v>
      </c>
      <c r="K256" s="8" t="s">
        <v>192</v>
      </c>
      <c r="L256" s="8" t="s">
        <v>193</v>
      </c>
      <c r="M256" s="8" t="s">
        <v>223</v>
      </c>
      <c r="N256" s="8" t="s">
        <v>195</v>
      </c>
      <c r="O256" s="8" t="s">
        <v>224</v>
      </c>
      <c r="P256" s="8" t="s">
        <v>266</v>
      </c>
      <c r="R256" s="8" t="s">
        <v>267</v>
      </c>
      <c r="S256" s="8" t="s">
        <v>284</v>
      </c>
      <c r="T256" s="8" t="s">
        <v>201</v>
      </c>
      <c r="U256" s="8" t="s">
        <v>191</v>
      </c>
      <c r="V256" s="59">
        <v>44791</v>
      </c>
      <c r="W256" s="8" t="s">
        <v>203</v>
      </c>
      <c r="X256" s="8" t="s">
        <v>211</v>
      </c>
      <c r="Y256" s="8">
        <v>13</v>
      </c>
      <c r="Z256" s="8">
        <v>13</v>
      </c>
      <c r="AA256" s="8">
        <v>11</v>
      </c>
      <c r="AB256" s="8">
        <v>7</v>
      </c>
      <c r="AC256" s="8">
        <v>0</v>
      </c>
      <c r="AD256" s="8">
        <v>0</v>
      </c>
      <c r="AE256" s="8">
        <v>0</v>
      </c>
      <c r="AF256" s="8">
        <v>6</v>
      </c>
      <c r="AG256" s="8">
        <v>0</v>
      </c>
      <c r="AH256" s="8">
        <v>6</v>
      </c>
      <c r="AI256" s="8">
        <v>4</v>
      </c>
      <c r="AJ256" s="8" t="s">
        <v>251</v>
      </c>
      <c r="AK256" s="8" t="s">
        <v>63</v>
      </c>
      <c r="AL256" s="8" t="s">
        <v>670</v>
      </c>
    </row>
    <row r="257" spans="1:38" x14ac:dyDescent="0.35">
      <c r="A257" s="8">
        <v>453260</v>
      </c>
      <c r="B257" s="8">
        <v>111356</v>
      </c>
      <c r="C257" s="8" t="s">
        <v>188</v>
      </c>
      <c r="D257" s="8">
        <v>72715</v>
      </c>
      <c r="E257" s="8" t="s">
        <v>283</v>
      </c>
      <c r="F257" s="8">
        <v>3043998</v>
      </c>
      <c r="G257" s="8">
        <v>6.44</v>
      </c>
      <c r="H257" s="8" t="s">
        <v>222</v>
      </c>
      <c r="I257" s="59">
        <v>44725</v>
      </c>
      <c r="J257" s="8" t="s">
        <v>191</v>
      </c>
      <c r="K257" s="8" t="s">
        <v>192</v>
      </c>
      <c r="L257" s="8" t="s">
        <v>230</v>
      </c>
      <c r="M257" s="8" t="s">
        <v>223</v>
      </c>
      <c r="N257" s="8" t="s">
        <v>195</v>
      </c>
      <c r="O257" s="8" t="s">
        <v>224</v>
      </c>
      <c r="P257" s="8" t="s">
        <v>266</v>
      </c>
      <c r="R257" s="8" t="s">
        <v>267</v>
      </c>
      <c r="S257" s="8" t="s">
        <v>284</v>
      </c>
      <c r="T257" s="8" t="s">
        <v>201</v>
      </c>
      <c r="U257" s="8" t="s">
        <v>191</v>
      </c>
      <c r="V257" s="59">
        <v>44791</v>
      </c>
      <c r="W257" s="8" t="s">
        <v>207</v>
      </c>
      <c r="X257" s="8" t="s">
        <v>204</v>
      </c>
      <c r="Y257" s="8">
        <v>6</v>
      </c>
      <c r="Z257" s="8">
        <v>6</v>
      </c>
      <c r="AA257" s="8">
        <v>6</v>
      </c>
      <c r="AB257" s="8">
        <v>0</v>
      </c>
      <c r="AC257" s="8">
        <v>0</v>
      </c>
      <c r="AD257" s="8">
        <v>0</v>
      </c>
      <c r="AE257" s="8">
        <v>0</v>
      </c>
      <c r="AF257" s="8">
        <v>6</v>
      </c>
      <c r="AG257" s="8">
        <v>0</v>
      </c>
      <c r="AH257" s="8">
        <v>6</v>
      </c>
      <c r="AI257" s="8">
        <v>6</v>
      </c>
      <c r="AJ257" s="8" t="s">
        <v>251</v>
      </c>
      <c r="AK257" s="8" t="s">
        <v>63</v>
      </c>
      <c r="AL257" s="8" t="s">
        <v>670</v>
      </c>
    </row>
    <row r="258" spans="1:38" x14ac:dyDescent="0.35">
      <c r="A258" s="8">
        <v>453260</v>
      </c>
      <c r="B258" s="8">
        <v>111356</v>
      </c>
      <c r="C258" s="8" t="s">
        <v>188</v>
      </c>
      <c r="D258" s="8">
        <v>72715</v>
      </c>
      <c r="E258" s="8" t="s">
        <v>283</v>
      </c>
      <c r="F258" s="8">
        <v>3043998</v>
      </c>
      <c r="G258" s="8">
        <v>6.44</v>
      </c>
      <c r="H258" s="8" t="s">
        <v>222</v>
      </c>
      <c r="I258" s="59">
        <v>44725</v>
      </c>
      <c r="J258" s="8" t="s">
        <v>191</v>
      </c>
      <c r="K258" s="8" t="s">
        <v>192</v>
      </c>
      <c r="L258" s="8" t="s">
        <v>230</v>
      </c>
      <c r="M258" s="8" t="s">
        <v>223</v>
      </c>
      <c r="N258" s="8" t="s">
        <v>195</v>
      </c>
      <c r="O258" s="8" t="s">
        <v>224</v>
      </c>
      <c r="P258" s="8" t="s">
        <v>266</v>
      </c>
      <c r="R258" s="8" t="s">
        <v>267</v>
      </c>
      <c r="S258" s="8" t="s">
        <v>284</v>
      </c>
      <c r="T258" s="8" t="s">
        <v>201</v>
      </c>
      <c r="U258" s="8" t="s">
        <v>191</v>
      </c>
      <c r="V258" s="59">
        <v>44791</v>
      </c>
      <c r="W258" s="8" t="s">
        <v>203</v>
      </c>
      <c r="X258" s="8" t="s">
        <v>204</v>
      </c>
      <c r="Y258" s="8">
        <v>57</v>
      </c>
      <c r="Z258" s="8">
        <v>57</v>
      </c>
      <c r="AA258" s="8">
        <v>57</v>
      </c>
      <c r="AB258" s="8">
        <v>53</v>
      </c>
      <c r="AC258" s="8">
        <v>0</v>
      </c>
      <c r="AD258" s="8">
        <v>0</v>
      </c>
      <c r="AE258" s="8">
        <v>0</v>
      </c>
      <c r="AF258" s="8">
        <v>4</v>
      </c>
      <c r="AG258" s="8">
        <v>0</v>
      </c>
      <c r="AH258" s="8">
        <v>4</v>
      </c>
      <c r="AI258" s="8">
        <v>4</v>
      </c>
      <c r="AJ258" s="8" t="s">
        <v>251</v>
      </c>
      <c r="AK258" s="8" t="s">
        <v>63</v>
      </c>
      <c r="AL258" s="8" t="s">
        <v>670</v>
      </c>
    </row>
    <row r="259" spans="1:38" x14ac:dyDescent="0.35">
      <c r="A259" s="8">
        <v>453260</v>
      </c>
      <c r="B259" s="8">
        <v>111356</v>
      </c>
      <c r="C259" s="8" t="s">
        <v>188</v>
      </c>
      <c r="D259" s="8">
        <v>72715</v>
      </c>
      <c r="E259" s="8" t="s">
        <v>283</v>
      </c>
      <c r="F259" s="8">
        <v>3043998</v>
      </c>
      <c r="G259" s="8">
        <v>6.44</v>
      </c>
      <c r="H259" s="8" t="s">
        <v>222</v>
      </c>
      <c r="I259" s="59">
        <v>44725</v>
      </c>
      <c r="J259" s="8" t="s">
        <v>191</v>
      </c>
      <c r="K259" s="8" t="s">
        <v>192</v>
      </c>
      <c r="L259" s="8" t="s">
        <v>230</v>
      </c>
      <c r="M259" s="8" t="s">
        <v>223</v>
      </c>
      <c r="N259" s="8" t="s">
        <v>195</v>
      </c>
      <c r="O259" s="8" t="s">
        <v>224</v>
      </c>
      <c r="P259" s="8" t="s">
        <v>266</v>
      </c>
      <c r="R259" s="8" t="s">
        <v>267</v>
      </c>
      <c r="S259" s="8" t="s">
        <v>284</v>
      </c>
      <c r="T259" s="8" t="s">
        <v>201</v>
      </c>
      <c r="U259" s="8" t="s">
        <v>191</v>
      </c>
      <c r="V259" s="59">
        <v>44791</v>
      </c>
      <c r="W259" s="8" t="s">
        <v>203</v>
      </c>
      <c r="X259" s="8" t="s">
        <v>206</v>
      </c>
      <c r="Y259" s="8">
        <v>39</v>
      </c>
      <c r="Z259" s="8">
        <v>39</v>
      </c>
      <c r="AA259" s="8">
        <v>39</v>
      </c>
      <c r="AB259" s="8">
        <v>39</v>
      </c>
      <c r="AC259" s="8">
        <v>0</v>
      </c>
      <c r="AD259" s="8">
        <v>0</v>
      </c>
      <c r="AE259" s="8">
        <v>0</v>
      </c>
      <c r="AF259" s="8">
        <v>0</v>
      </c>
      <c r="AG259" s="8">
        <v>0</v>
      </c>
      <c r="AH259" s="8">
        <v>0</v>
      </c>
      <c r="AI259" s="8">
        <v>0</v>
      </c>
      <c r="AJ259" s="8" t="s">
        <v>251</v>
      </c>
      <c r="AK259" s="8" t="s">
        <v>63</v>
      </c>
      <c r="AL259" s="8" t="s">
        <v>670</v>
      </c>
    </row>
    <row r="260" spans="1:38" x14ac:dyDescent="0.35">
      <c r="A260" s="8">
        <v>453825</v>
      </c>
      <c r="B260" s="8">
        <v>111489</v>
      </c>
      <c r="C260" s="8" t="s">
        <v>188</v>
      </c>
      <c r="D260" s="8">
        <v>72715</v>
      </c>
      <c r="E260" s="8" t="s">
        <v>289</v>
      </c>
      <c r="F260" s="8">
        <v>3073337</v>
      </c>
      <c r="G260" s="8">
        <v>13.41</v>
      </c>
      <c r="H260" s="8" t="s">
        <v>222</v>
      </c>
      <c r="I260" s="59">
        <v>44888</v>
      </c>
      <c r="J260" s="8" t="s">
        <v>191</v>
      </c>
      <c r="K260" s="8" t="s">
        <v>192</v>
      </c>
      <c r="L260" s="8" t="s">
        <v>230</v>
      </c>
      <c r="M260" s="8" t="s">
        <v>223</v>
      </c>
      <c r="N260" s="8" t="s">
        <v>195</v>
      </c>
      <c r="O260" s="8" t="s">
        <v>224</v>
      </c>
      <c r="P260" s="8" t="s">
        <v>290</v>
      </c>
      <c r="R260" s="8" t="s">
        <v>267</v>
      </c>
      <c r="S260" s="8" t="s">
        <v>291</v>
      </c>
      <c r="T260" s="8" t="s">
        <v>201</v>
      </c>
      <c r="U260" s="8" t="s">
        <v>191</v>
      </c>
      <c r="V260" s="59">
        <v>45176</v>
      </c>
      <c r="W260" s="8" t="s">
        <v>203</v>
      </c>
      <c r="X260" s="8" t="s">
        <v>211</v>
      </c>
      <c r="Y260" s="8">
        <v>10</v>
      </c>
      <c r="Z260" s="8">
        <v>10</v>
      </c>
      <c r="AA260" s="8">
        <v>6</v>
      </c>
      <c r="AB260" s="8">
        <v>2</v>
      </c>
      <c r="AC260" s="8">
        <v>0</v>
      </c>
      <c r="AD260" s="8">
        <v>0</v>
      </c>
      <c r="AE260" s="8">
        <v>0</v>
      </c>
      <c r="AF260" s="8">
        <v>8</v>
      </c>
      <c r="AG260" s="8">
        <v>0</v>
      </c>
      <c r="AH260" s="8">
        <v>8</v>
      </c>
      <c r="AI260" s="8">
        <v>4</v>
      </c>
      <c r="AJ260" s="8" t="s">
        <v>251</v>
      </c>
      <c r="AK260" s="8" t="s">
        <v>63</v>
      </c>
      <c r="AL260" s="8" t="s">
        <v>670</v>
      </c>
    </row>
    <row r="261" spans="1:38" x14ac:dyDescent="0.35">
      <c r="A261" s="8">
        <v>453825</v>
      </c>
      <c r="B261" s="8">
        <v>111489</v>
      </c>
      <c r="C261" s="8" t="s">
        <v>188</v>
      </c>
      <c r="D261" s="8">
        <v>72715</v>
      </c>
      <c r="E261" s="8" t="s">
        <v>289</v>
      </c>
      <c r="F261" s="8">
        <v>3073337</v>
      </c>
      <c r="G261" s="8">
        <v>13.41</v>
      </c>
      <c r="H261" s="8" t="s">
        <v>222</v>
      </c>
      <c r="I261" s="59">
        <v>44888</v>
      </c>
      <c r="J261" s="8" t="s">
        <v>191</v>
      </c>
      <c r="K261" s="8" t="s">
        <v>192</v>
      </c>
      <c r="L261" s="8" t="s">
        <v>230</v>
      </c>
      <c r="M261" s="8" t="s">
        <v>223</v>
      </c>
      <c r="N261" s="8" t="s">
        <v>195</v>
      </c>
      <c r="O261" s="8" t="s">
        <v>224</v>
      </c>
      <c r="P261" s="8" t="s">
        <v>290</v>
      </c>
      <c r="R261" s="8" t="s">
        <v>267</v>
      </c>
      <c r="S261" s="8" t="s">
        <v>291</v>
      </c>
      <c r="T261" s="8" t="s">
        <v>201</v>
      </c>
      <c r="U261" s="8" t="s">
        <v>191</v>
      </c>
      <c r="V261" s="59">
        <v>45176</v>
      </c>
      <c r="W261" s="8" t="s">
        <v>203</v>
      </c>
      <c r="X261" s="8" t="s">
        <v>206</v>
      </c>
      <c r="Y261" s="8">
        <v>58</v>
      </c>
      <c r="Z261" s="8">
        <v>58</v>
      </c>
      <c r="AA261" s="8">
        <v>36</v>
      </c>
      <c r="AB261" s="8">
        <v>36</v>
      </c>
      <c r="AC261" s="8">
        <v>0</v>
      </c>
      <c r="AD261" s="8">
        <v>0</v>
      </c>
      <c r="AE261" s="8">
        <v>0</v>
      </c>
      <c r="AF261" s="8">
        <v>22</v>
      </c>
      <c r="AG261" s="8">
        <v>0</v>
      </c>
      <c r="AH261" s="8">
        <v>22</v>
      </c>
      <c r="AI261" s="8">
        <v>0</v>
      </c>
      <c r="AJ261" s="8" t="s">
        <v>251</v>
      </c>
      <c r="AK261" s="8" t="s">
        <v>63</v>
      </c>
      <c r="AL261" s="8" t="s">
        <v>670</v>
      </c>
    </row>
    <row r="262" spans="1:38" x14ac:dyDescent="0.35">
      <c r="A262" s="8">
        <v>453825</v>
      </c>
      <c r="B262" s="8">
        <v>111489</v>
      </c>
      <c r="C262" s="8" t="s">
        <v>188</v>
      </c>
      <c r="D262" s="8">
        <v>72715</v>
      </c>
      <c r="E262" s="8" t="s">
        <v>289</v>
      </c>
      <c r="F262" s="8">
        <v>3073337</v>
      </c>
      <c r="G262" s="8">
        <v>13.41</v>
      </c>
      <c r="H262" s="8" t="s">
        <v>222</v>
      </c>
      <c r="I262" s="59">
        <v>44888</v>
      </c>
      <c r="J262" s="8" t="s">
        <v>191</v>
      </c>
      <c r="K262" s="8" t="s">
        <v>192</v>
      </c>
      <c r="L262" s="8" t="s">
        <v>230</v>
      </c>
      <c r="M262" s="8" t="s">
        <v>223</v>
      </c>
      <c r="N262" s="8" t="s">
        <v>195</v>
      </c>
      <c r="O262" s="8" t="s">
        <v>224</v>
      </c>
      <c r="P262" s="8" t="s">
        <v>290</v>
      </c>
      <c r="R262" s="8" t="s">
        <v>267</v>
      </c>
      <c r="S262" s="8" t="s">
        <v>291</v>
      </c>
      <c r="T262" s="8" t="s">
        <v>201</v>
      </c>
      <c r="U262" s="8" t="s">
        <v>191</v>
      </c>
      <c r="V262" s="59">
        <v>45176</v>
      </c>
      <c r="W262" s="8" t="s">
        <v>203</v>
      </c>
      <c r="X262" s="8" t="s">
        <v>204</v>
      </c>
      <c r="Y262" s="8">
        <v>61</v>
      </c>
      <c r="Z262" s="8">
        <v>61</v>
      </c>
      <c r="AA262" s="8">
        <v>36</v>
      </c>
      <c r="AB262" s="8">
        <v>22</v>
      </c>
      <c r="AC262" s="8">
        <v>0</v>
      </c>
      <c r="AD262" s="8">
        <v>0</v>
      </c>
      <c r="AE262" s="8">
        <v>0</v>
      </c>
      <c r="AF262" s="8">
        <v>39</v>
      </c>
      <c r="AG262" s="8">
        <v>0</v>
      </c>
      <c r="AH262" s="8">
        <v>39</v>
      </c>
      <c r="AI262" s="8">
        <v>14</v>
      </c>
      <c r="AJ262" s="8" t="s">
        <v>251</v>
      </c>
      <c r="AK262" s="8" t="s">
        <v>63</v>
      </c>
      <c r="AL262" s="8" t="s">
        <v>670</v>
      </c>
    </row>
    <row r="263" spans="1:38" x14ac:dyDescent="0.35">
      <c r="A263" s="8">
        <v>453825</v>
      </c>
      <c r="B263" s="8">
        <v>111489</v>
      </c>
      <c r="C263" s="8" t="s">
        <v>188</v>
      </c>
      <c r="D263" s="8">
        <v>72715</v>
      </c>
      <c r="E263" s="8" t="s">
        <v>289</v>
      </c>
      <c r="F263" s="8">
        <v>3073337</v>
      </c>
      <c r="G263" s="8">
        <v>13.41</v>
      </c>
      <c r="H263" s="8" t="s">
        <v>222</v>
      </c>
      <c r="I263" s="59">
        <v>44888</v>
      </c>
      <c r="J263" s="8" t="s">
        <v>191</v>
      </c>
      <c r="K263" s="8" t="s">
        <v>192</v>
      </c>
      <c r="L263" s="8" t="s">
        <v>230</v>
      </c>
      <c r="M263" s="8" t="s">
        <v>223</v>
      </c>
      <c r="N263" s="8" t="s">
        <v>195</v>
      </c>
      <c r="O263" s="8" t="s">
        <v>224</v>
      </c>
      <c r="P263" s="8" t="s">
        <v>290</v>
      </c>
      <c r="R263" s="8" t="s">
        <v>267</v>
      </c>
      <c r="S263" s="8" t="s">
        <v>291</v>
      </c>
      <c r="T263" s="8" t="s">
        <v>201</v>
      </c>
      <c r="U263" s="8" t="s">
        <v>191</v>
      </c>
      <c r="V263" s="59">
        <v>45176</v>
      </c>
      <c r="W263" s="8" t="s">
        <v>207</v>
      </c>
      <c r="X263" s="8" t="s">
        <v>204</v>
      </c>
      <c r="Y263" s="8">
        <v>11</v>
      </c>
      <c r="Z263" s="8">
        <v>11</v>
      </c>
      <c r="AA263" s="8">
        <v>11</v>
      </c>
      <c r="AB263" s="8">
        <v>6</v>
      </c>
      <c r="AC263" s="8">
        <v>0</v>
      </c>
      <c r="AD263" s="8">
        <v>0</v>
      </c>
      <c r="AE263" s="8">
        <v>0</v>
      </c>
      <c r="AF263" s="8">
        <v>5</v>
      </c>
      <c r="AG263" s="8">
        <v>0</v>
      </c>
      <c r="AH263" s="8">
        <v>5</v>
      </c>
      <c r="AI263" s="8">
        <v>5</v>
      </c>
      <c r="AJ263" s="8" t="s">
        <v>251</v>
      </c>
      <c r="AK263" s="8" t="s">
        <v>63</v>
      </c>
      <c r="AL263" s="8" t="s">
        <v>670</v>
      </c>
    </row>
    <row r="264" spans="1:38" x14ac:dyDescent="0.35">
      <c r="A264" s="8">
        <v>453825</v>
      </c>
      <c r="B264" s="8">
        <v>111489</v>
      </c>
      <c r="C264" s="8" t="s">
        <v>188</v>
      </c>
      <c r="D264" s="8">
        <v>72715</v>
      </c>
      <c r="E264" s="8" t="s">
        <v>289</v>
      </c>
      <c r="F264" s="8">
        <v>3073337</v>
      </c>
      <c r="G264" s="8">
        <v>13.41</v>
      </c>
      <c r="H264" s="8" t="s">
        <v>222</v>
      </c>
      <c r="I264" s="59">
        <v>44888</v>
      </c>
      <c r="J264" s="8" t="s">
        <v>191</v>
      </c>
      <c r="K264" s="8" t="s">
        <v>192</v>
      </c>
      <c r="L264" s="8" t="s">
        <v>230</v>
      </c>
      <c r="M264" s="8" t="s">
        <v>223</v>
      </c>
      <c r="N264" s="8" t="s">
        <v>195</v>
      </c>
      <c r="O264" s="8" t="s">
        <v>224</v>
      </c>
      <c r="P264" s="8" t="s">
        <v>290</v>
      </c>
      <c r="R264" s="8" t="s">
        <v>267</v>
      </c>
      <c r="S264" s="8" t="s">
        <v>291</v>
      </c>
      <c r="T264" s="8" t="s">
        <v>201</v>
      </c>
      <c r="U264" s="8" t="s">
        <v>191</v>
      </c>
      <c r="V264" s="59">
        <v>45176</v>
      </c>
      <c r="W264" s="8" t="s">
        <v>207</v>
      </c>
      <c r="X264" s="8" t="s">
        <v>231</v>
      </c>
      <c r="Y264" s="8">
        <v>1</v>
      </c>
      <c r="Z264" s="8">
        <v>1</v>
      </c>
      <c r="AA264" s="8">
        <v>1</v>
      </c>
      <c r="AB264" s="8">
        <v>0</v>
      </c>
      <c r="AC264" s="8">
        <v>0</v>
      </c>
      <c r="AD264" s="8">
        <v>0</v>
      </c>
      <c r="AE264" s="8">
        <v>0</v>
      </c>
      <c r="AF264" s="8">
        <v>1</v>
      </c>
      <c r="AG264" s="8">
        <v>0</v>
      </c>
      <c r="AH264" s="8">
        <v>1</v>
      </c>
      <c r="AI264" s="8">
        <v>1</v>
      </c>
      <c r="AJ264" s="8" t="s">
        <v>251</v>
      </c>
      <c r="AK264" s="8" t="s">
        <v>63</v>
      </c>
      <c r="AL264" s="8" t="s">
        <v>670</v>
      </c>
    </row>
    <row r="265" spans="1:38" x14ac:dyDescent="0.35">
      <c r="A265" s="8">
        <v>453825</v>
      </c>
      <c r="B265" s="8">
        <v>111489</v>
      </c>
      <c r="C265" s="8" t="s">
        <v>188</v>
      </c>
      <c r="D265" s="8">
        <v>72715</v>
      </c>
      <c r="E265" s="8" t="s">
        <v>289</v>
      </c>
      <c r="F265" s="8">
        <v>3073337</v>
      </c>
      <c r="G265" s="8">
        <v>13.41</v>
      </c>
      <c r="H265" s="8" t="s">
        <v>222</v>
      </c>
      <c r="I265" s="59">
        <v>44888</v>
      </c>
      <c r="J265" s="8" t="s">
        <v>191</v>
      </c>
      <c r="K265" s="8" t="s">
        <v>192</v>
      </c>
      <c r="L265" s="8" t="s">
        <v>193</v>
      </c>
      <c r="M265" s="8" t="s">
        <v>223</v>
      </c>
      <c r="N265" s="8" t="s">
        <v>195</v>
      </c>
      <c r="O265" s="8" t="s">
        <v>224</v>
      </c>
      <c r="P265" s="8" t="s">
        <v>290</v>
      </c>
      <c r="R265" s="8" t="s">
        <v>267</v>
      </c>
      <c r="S265" s="8" t="s">
        <v>291</v>
      </c>
      <c r="T265" s="8" t="s">
        <v>201</v>
      </c>
      <c r="U265" s="8" t="s">
        <v>191</v>
      </c>
      <c r="V265" s="59">
        <v>45176</v>
      </c>
      <c r="W265" s="8" t="s">
        <v>203</v>
      </c>
      <c r="X265" s="8" t="s">
        <v>229</v>
      </c>
      <c r="Y265" s="8">
        <v>5</v>
      </c>
      <c r="Z265" s="8">
        <v>5</v>
      </c>
      <c r="AA265" s="8">
        <v>2</v>
      </c>
      <c r="AB265" s="8">
        <v>0</v>
      </c>
      <c r="AC265" s="8">
        <v>0</v>
      </c>
      <c r="AD265" s="8">
        <v>0</v>
      </c>
      <c r="AE265" s="8">
        <v>0</v>
      </c>
      <c r="AF265" s="8">
        <v>5</v>
      </c>
      <c r="AG265" s="8">
        <v>0</v>
      </c>
      <c r="AH265" s="8">
        <v>5</v>
      </c>
      <c r="AI265" s="8">
        <v>2</v>
      </c>
      <c r="AJ265" s="8" t="s">
        <v>251</v>
      </c>
      <c r="AK265" s="8" t="s">
        <v>63</v>
      </c>
      <c r="AL265" s="8" t="s">
        <v>670</v>
      </c>
    </row>
    <row r="266" spans="1:38" x14ac:dyDescent="0.35">
      <c r="A266" s="8">
        <v>453825</v>
      </c>
      <c r="B266" s="8">
        <v>111489</v>
      </c>
      <c r="C266" s="8" t="s">
        <v>188</v>
      </c>
      <c r="D266" s="8">
        <v>72715</v>
      </c>
      <c r="E266" s="8" t="s">
        <v>289</v>
      </c>
      <c r="F266" s="8">
        <v>3073337</v>
      </c>
      <c r="G266" s="8">
        <v>13.41</v>
      </c>
      <c r="H266" s="8" t="s">
        <v>222</v>
      </c>
      <c r="I266" s="59">
        <v>44888</v>
      </c>
      <c r="J266" s="8" t="s">
        <v>191</v>
      </c>
      <c r="K266" s="8" t="s">
        <v>192</v>
      </c>
      <c r="L266" s="8" t="s">
        <v>193</v>
      </c>
      <c r="M266" s="8" t="s">
        <v>223</v>
      </c>
      <c r="N266" s="8" t="s">
        <v>195</v>
      </c>
      <c r="O266" s="8" t="s">
        <v>224</v>
      </c>
      <c r="P266" s="8" t="s">
        <v>290</v>
      </c>
      <c r="R266" s="8" t="s">
        <v>267</v>
      </c>
      <c r="S266" s="8" t="s">
        <v>291</v>
      </c>
      <c r="T266" s="8" t="s">
        <v>201</v>
      </c>
      <c r="U266" s="8" t="s">
        <v>191</v>
      </c>
      <c r="V266" s="59">
        <v>45176</v>
      </c>
      <c r="W266" s="8" t="s">
        <v>203</v>
      </c>
      <c r="X266" s="8" t="s">
        <v>211</v>
      </c>
      <c r="Y266" s="8">
        <v>67</v>
      </c>
      <c r="Z266" s="8">
        <v>67</v>
      </c>
      <c r="AA266" s="8">
        <v>46</v>
      </c>
      <c r="AB266" s="8">
        <v>0</v>
      </c>
      <c r="AC266" s="8">
        <v>0</v>
      </c>
      <c r="AD266" s="8">
        <v>0</v>
      </c>
      <c r="AE266" s="8">
        <v>0</v>
      </c>
      <c r="AF266" s="8">
        <v>67</v>
      </c>
      <c r="AG266" s="8">
        <v>0</v>
      </c>
      <c r="AH266" s="8">
        <v>67</v>
      </c>
      <c r="AI266" s="8">
        <v>46</v>
      </c>
      <c r="AJ266" s="8" t="s">
        <v>251</v>
      </c>
      <c r="AK266" s="8" t="s">
        <v>63</v>
      </c>
      <c r="AL266" s="8" t="s">
        <v>670</v>
      </c>
    </row>
    <row r="267" spans="1:38" x14ac:dyDescent="0.35">
      <c r="A267" s="8">
        <v>453825</v>
      </c>
      <c r="B267" s="8">
        <v>111489</v>
      </c>
      <c r="C267" s="8" t="s">
        <v>188</v>
      </c>
      <c r="D267" s="8">
        <v>72715</v>
      </c>
      <c r="E267" s="8" t="s">
        <v>289</v>
      </c>
      <c r="F267" s="8">
        <v>3073337</v>
      </c>
      <c r="G267" s="8">
        <v>13.41</v>
      </c>
      <c r="H267" s="8" t="s">
        <v>222</v>
      </c>
      <c r="I267" s="59">
        <v>44888</v>
      </c>
      <c r="J267" s="8" t="s">
        <v>191</v>
      </c>
      <c r="K267" s="8" t="s">
        <v>192</v>
      </c>
      <c r="L267" s="8" t="s">
        <v>193</v>
      </c>
      <c r="M267" s="8" t="s">
        <v>223</v>
      </c>
      <c r="N267" s="8" t="s">
        <v>195</v>
      </c>
      <c r="O267" s="8" t="s">
        <v>224</v>
      </c>
      <c r="P267" s="8" t="s">
        <v>290</v>
      </c>
      <c r="R267" s="8" t="s">
        <v>267</v>
      </c>
      <c r="S267" s="8" t="s">
        <v>291</v>
      </c>
      <c r="T267" s="8" t="s">
        <v>201</v>
      </c>
      <c r="U267" s="8" t="s">
        <v>191</v>
      </c>
      <c r="V267" s="59">
        <v>45176</v>
      </c>
      <c r="W267" s="8" t="s">
        <v>203</v>
      </c>
      <c r="X267" s="8" t="s">
        <v>206</v>
      </c>
      <c r="Y267" s="8">
        <v>160</v>
      </c>
      <c r="Z267" s="8">
        <v>160</v>
      </c>
      <c r="AA267" s="8">
        <v>140</v>
      </c>
      <c r="AB267" s="8">
        <v>3</v>
      </c>
      <c r="AC267" s="8">
        <v>0</v>
      </c>
      <c r="AD267" s="8">
        <v>0</v>
      </c>
      <c r="AE267" s="8">
        <v>0</v>
      </c>
      <c r="AF267" s="8">
        <v>157</v>
      </c>
      <c r="AG267" s="8">
        <v>0</v>
      </c>
      <c r="AH267" s="8">
        <v>157</v>
      </c>
      <c r="AI267" s="8">
        <v>137</v>
      </c>
      <c r="AJ267" s="8" t="s">
        <v>251</v>
      </c>
      <c r="AK267" s="8" t="s">
        <v>63</v>
      </c>
      <c r="AL267" s="8" t="s">
        <v>670</v>
      </c>
    </row>
    <row r="268" spans="1:38" x14ac:dyDescent="0.35">
      <c r="A268" s="8">
        <v>453825</v>
      </c>
      <c r="B268" s="8">
        <v>111489</v>
      </c>
      <c r="C268" s="8" t="s">
        <v>188</v>
      </c>
      <c r="D268" s="8">
        <v>72715</v>
      </c>
      <c r="E268" s="8" t="s">
        <v>289</v>
      </c>
      <c r="F268" s="8">
        <v>3073337</v>
      </c>
      <c r="G268" s="8">
        <v>13.41</v>
      </c>
      <c r="H268" s="8" t="s">
        <v>222</v>
      </c>
      <c r="I268" s="59">
        <v>44888</v>
      </c>
      <c r="J268" s="8" t="s">
        <v>191</v>
      </c>
      <c r="K268" s="8" t="s">
        <v>192</v>
      </c>
      <c r="L268" s="8" t="s">
        <v>193</v>
      </c>
      <c r="M268" s="8" t="s">
        <v>223</v>
      </c>
      <c r="N268" s="8" t="s">
        <v>195</v>
      </c>
      <c r="O268" s="8" t="s">
        <v>224</v>
      </c>
      <c r="P268" s="8" t="s">
        <v>290</v>
      </c>
      <c r="R268" s="8" t="s">
        <v>267</v>
      </c>
      <c r="S268" s="8" t="s">
        <v>291</v>
      </c>
      <c r="T268" s="8" t="s">
        <v>201</v>
      </c>
      <c r="U268" s="8" t="s">
        <v>191</v>
      </c>
      <c r="V268" s="59">
        <v>45176</v>
      </c>
      <c r="W268" s="8" t="s">
        <v>203</v>
      </c>
      <c r="X268" s="8" t="s">
        <v>204</v>
      </c>
      <c r="Y268" s="8">
        <v>101</v>
      </c>
      <c r="Z268" s="8">
        <v>101</v>
      </c>
      <c r="AA268" s="8">
        <v>94</v>
      </c>
      <c r="AB268" s="8">
        <v>4</v>
      </c>
      <c r="AC268" s="8">
        <v>0</v>
      </c>
      <c r="AD268" s="8">
        <v>0</v>
      </c>
      <c r="AE268" s="8">
        <v>0</v>
      </c>
      <c r="AF268" s="8">
        <v>97</v>
      </c>
      <c r="AG268" s="8">
        <v>0</v>
      </c>
      <c r="AH268" s="8">
        <v>97</v>
      </c>
      <c r="AI268" s="8">
        <v>90</v>
      </c>
      <c r="AJ268" s="8" t="s">
        <v>251</v>
      </c>
      <c r="AK268" s="8" t="s">
        <v>63</v>
      </c>
      <c r="AL268" s="8" t="s">
        <v>670</v>
      </c>
    </row>
    <row r="269" spans="1:38" x14ac:dyDescent="0.35">
      <c r="A269" s="8">
        <v>453825</v>
      </c>
      <c r="B269" s="8">
        <v>111489</v>
      </c>
      <c r="C269" s="8" t="s">
        <v>188</v>
      </c>
      <c r="D269" s="8">
        <v>72715</v>
      </c>
      <c r="E269" s="8" t="s">
        <v>289</v>
      </c>
      <c r="F269" s="8">
        <v>3073337</v>
      </c>
      <c r="G269" s="8">
        <v>13.41</v>
      </c>
      <c r="H269" s="8" t="s">
        <v>222</v>
      </c>
      <c r="I269" s="59">
        <v>44888</v>
      </c>
      <c r="J269" s="8" t="s">
        <v>191</v>
      </c>
      <c r="K269" s="8" t="s">
        <v>192</v>
      </c>
      <c r="L269" s="8" t="s">
        <v>193</v>
      </c>
      <c r="M269" s="8" t="s">
        <v>223</v>
      </c>
      <c r="N269" s="8" t="s">
        <v>195</v>
      </c>
      <c r="O269" s="8" t="s">
        <v>224</v>
      </c>
      <c r="P269" s="8" t="s">
        <v>290</v>
      </c>
      <c r="R269" s="8" t="s">
        <v>267</v>
      </c>
      <c r="S269" s="8" t="s">
        <v>291</v>
      </c>
      <c r="T269" s="8" t="s">
        <v>201</v>
      </c>
      <c r="U269" s="8" t="s">
        <v>191</v>
      </c>
      <c r="V269" s="59">
        <v>45176</v>
      </c>
      <c r="W269" s="8" t="s">
        <v>207</v>
      </c>
      <c r="X269" s="8" t="s">
        <v>204</v>
      </c>
      <c r="Y269" s="8">
        <v>8</v>
      </c>
      <c r="Z269" s="8">
        <v>8</v>
      </c>
      <c r="AA269" s="8">
        <v>7</v>
      </c>
      <c r="AB269" s="8">
        <v>0</v>
      </c>
      <c r="AC269" s="8">
        <v>0</v>
      </c>
      <c r="AD269" s="8">
        <v>0</v>
      </c>
      <c r="AE269" s="8">
        <v>0</v>
      </c>
      <c r="AF269" s="8">
        <v>8</v>
      </c>
      <c r="AG269" s="8">
        <v>0</v>
      </c>
      <c r="AH269" s="8">
        <v>8</v>
      </c>
      <c r="AI269" s="8">
        <v>7</v>
      </c>
      <c r="AJ269" s="8" t="s">
        <v>251</v>
      </c>
      <c r="AK269" s="8" t="s">
        <v>63</v>
      </c>
      <c r="AL269" s="8" t="s">
        <v>670</v>
      </c>
    </row>
    <row r="270" spans="1:38" x14ac:dyDescent="0.35">
      <c r="A270" s="8">
        <v>452405</v>
      </c>
      <c r="B270" s="8">
        <v>111142</v>
      </c>
      <c r="C270" s="8" t="s">
        <v>188</v>
      </c>
      <c r="D270" s="8">
        <v>72715</v>
      </c>
      <c r="E270" s="8" t="s">
        <v>942</v>
      </c>
      <c r="F270" s="8">
        <v>3109200</v>
      </c>
      <c r="G270" s="8">
        <v>3.59</v>
      </c>
      <c r="H270" s="8" t="s">
        <v>222</v>
      </c>
      <c r="I270" s="59">
        <v>45051</v>
      </c>
      <c r="J270" s="8" t="s">
        <v>191</v>
      </c>
      <c r="K270" s="8" t="s">
        <v>192</v>
      </c>
      <c r="L270" s="8" t="s">
        <v>230</v>
      </c>
      <c r="M270" s="8" t="s">
        <v>515</v>
      </c>
      <c r="N270" s="8" t="s">
        <v>195</v>
      </c>
      <c r="O270" s="8" t="s">
        <v>196</v>
      </c>
      <c r="P270" s="8" t="s">
        <v>266</v>
      </c>
      <c r="R270" s="8" t="s">
        <v>267</v>
      </c>
      <c r="S270" s="8" t="s">
        <v>943</v>
      </c>
      <c r="T270" s="8" t="s">
        <v>201</v>
      </c>
      <c r="U270" s="8" t="s">
        <v>202</v>
      </c>
      <c r="W270" s="8" t="s">
        <v>203</v>
      </c>
      <c r="X270" s="8" t="s">
        <v>204</v>
      </c>
      <c r="Y270" s="8">
        <v>3</v>
      </c>
      <c r="Z270" s="8">
        <v>3</v>
      </c>
      <c r="AA270" s="8">
        <v>0</v>
      </c>
      <c r="AB270" s="8">
        <v>0</v>
      </c>
      <c r="AC270" s="8">
        <v>0</v>
      </c>
      <c r="AD270" s="8">
        <v>0</v>
      </c>
      <c r="AE270" s="8">
        <v>0</v>
      </c>
      <c r="AF270" s="8">
        <v>3</v>
      </c>
      <c r="AG270" s="8">
        <v>0</v>
      </c>
      <c r="AH270" s="8">
        <v>3</v>
      </c>
      <c r="AI270" s="8">
        <v>0</v>
      </c>
      <c r="AJ270" s="8" t="s">
        <v>251</v>
      </c>
      <c r="AK270" s="8" t="s">
        <v>63</v>
      </c>
      <c r="AL270" s="8" t="s">
        <v>670</v>
      </c>
    </row>
    <row r="271" spans="1:38" x14ac:dyDescent="0.35">
      <c r="A271" s="8">
        <v>452405</v>
      </c>
      <c r="B271" s="8">
        <v>111142</v>
      </c>
      <c r="C271" s="8" t="s">
        <v>188</v>
      </c>
      <c r="D271" s="8">
        <v>72715</v>
      </c>
      <c r="E271" s="8" t="s">
        <v>942</v>
      </c>
      <c r="F271" s="8">
        <v>3109200</v>
      </c>
      <c r="G271" s="8">
        <v>3.59</v>
      </c>
      <c r="H271" s="8" t="s">
        <v>222</v>
      </c>
      <c r="I271" s="59">
        <v>45051</v>
      </c>
      <c r="J271" s="8" t="s">
        <v>191</v>
      </c>
      <c r="K271" s="8" t="s">
        <v>192</v>
      </c>
      <c r="L271" s="8" t="s">
        <v>230</v>
      </c>
      <c r="M271" s="8" t="s">
        <v>515</v>
      </c>
      <c r="N271" s="8" t="s">
        <v>195</v>
      </c>
      <c r="O271" s="8" t="s">
        <v>196</v>
      </c>
      <c r="P271" s="8" t="s">
        <v>266</v>
      </c>
      <c r="R271" s="8" t="s">
        <v>267</v>
      </c>
      <c r="S271" s="8" t="s">
        <v>943</v>
      </c>
      <c r="T271" s="8" t="s">
        <v>201</v>
      </c>
      <c r="U271" s="8" t="s">
        <v>202</v>
      </c>
      <c r="W271" s="8" t="s">
        <v>203</v>
      </c>
      <c r="X271" s="8" t="s">
        <v>206</v>
      </c>
      <c r="Y271" s="8">
        <v>3</v>
      </c>
      <c r="Z271" s="8">
        <v>3</v>
      </c>
      <c r="AA271" s="8">
        <v>0</v>
      </c>
      <c r="AB271" s="8">
        <v>0</v>
      </c>
      <c r="AC271" s="8">
        <v>0</v>
      </c>
      <c r="AD271" s="8">
        <v>0</v>
      </c>
      <c r="AE271" s="8">
        <v>0</v>
      </c>
      <c r="AF271" s="8">
        <v>3</v>
      </c>
      <c r="AG271" s="8">
        <v>0</v>
      </c>
      <c r="AH271" s="8">
        <v>3</v>
      </c>
      <c r="AI271" s="8">
        <v>0</v>
      </c>
      <c r="AJ271" s="8" t="s">
        <v>251</v>
      </c>
      <c r="AK271" s="8" t="s">
        <v>63</v>
      </c>
      <c r="AL271" s="8" t="s">
        <v>670</v>
      </c>
    </row>
    <row r="272" spans="1:38" x14ac:dyDescent="0.35">
      <c r="A272" s="8">
        <v>452405</v>
      </c>
      <c r="B272" s="8">
        <v>111142</v>
      </c>
      <c r="C272" s="8" t="s">
        <v>188</v>
      </c>
      <c r="D272" s="8">
        <v>72715</v>
      </c>
      <c r="E272" s="8" t="s">
        <v>942</v>
      </c>
      <c r="F272" s="8">
        <v>3109200</v>
      </c>
      <c r="G272" s="8">
        <v>3.59</v>
      </c>
      <c r="H272" s="8" t="s">
        <v>222</v>
      </c>
      <c r="I272" s="59">
        <v>45051</v>
      </c>
      <c r="J272" s="8" t="s">
        <v>191</v>
      </c>
      <c r="K272" s="8" t="s">
        <v>192</v>
      </c>
      <c r="L272" s="8" t="s">
        <v>193</v>
      </c>
      <c r="M272" s="8" t="s">
        <v>515</v>
      </c>
      <c r="N272" s="8" t="s">
        <v>195</v>
      </c>
      <c r="O272" s="8" t="s">
        <v>196</v>
      </c>
      <c r="P272" s="8" t="s">
        <v>266</v>
      </c>
      <c r="R272" s="8" t="s">
        <v>267</v>
      </c>
      <c r="S272" s="8" t="s">
        <v>943</v>
      </c>
      <c r="T272" s="8" t="s">
        <v>201</v>
      </c>
      <c r="U272" s="8" t="s">
        <v>202</v>
      </c>
      <c r="W272" s="8" t="s">
        <v>203</v>
      </c>
      <c r="X272" s="8" t="s">
        <v>204</v>
      </c>
      <c r="Y272" s="8">
        <v>8</v>
      </c>
      <c r="Z272" s="8">
        <v>8</v>
      </c>
      <c r="AA272" s="8">
        <v>0</v>
      </c>
      <c r="AB272" s="8">
        <v>0</v>
      </c>
      <c r="AC272" s="8">
        <v>0</v>
      </c>
      <c r="AD272" s="8">
        <v>0</v>
      </c>
      <c r="AE272" s="8">
        <v>0</v>
      </c>
      <c r="AF272" s="8">
        <v>8</v>
      </c>
      <c r="AG272" s="8">
        <v>0</v>
      </c>
      <c r="AH272" s="8">
        <v>8</v>
      </c>
      <c r="AI272" s="8">
        <v>0</v>
      </c>
      <c r="AJ272" s="8" t="s">
        <v>251</v>
      </c>
      <c r="AK272" s="8" t="s">
        <v>63</v>
      </c>
      <c r="AL272" s="8" t="s">
        <v>670</v>
      </c>
    </row>
    <row r="273" spans="1:38" x14ac:dyDescent="0.35">
      <c r="A273" s="8">
        <v>452405</v>
      </c>
      <c r="B273" s="8">
        <v>111142</v>
      </c>
      <c r="C273" s="8" t="s">
        <v>188</v>
      </c>
      <c r="D273" s="8">
        <v>72715</v>
      </c>
      <c r="E273" s="8" t="s">
        <v>942</v>
      </c>
      <c r="F273" s="8">
        <v>3109200</v>
      </c>
      <c r="G273" s="8">
        <v>3.59</v>
      </c>
      <c r="H273" s="8" t="s">
        <v>222</v>
      </c>
      <c r="I273" s="59">
        <v>45051</v>
      </c>
      <c r="J273" s="8" t="s">
        <v>191</v>
      </c>
      <c r="K273" s="8" t="s">
        <v>192</v>
      </c>
      <c r="L273" s="8" t="s">
        <v>193</v>
      </c>
      <c r="M273" s="8" t="s">
        <v>515</v>
      </c>
      <c r="N273" s="8" t="s">
        <v>195</v>
      </c>
      <c r="O273" s="8" t="s">
        <v>196</v>
      </c>
      <c r="P273" s="8" t="s">
        <v>266</v>
      </c>
      <c r="R273" s="8" t="s">
        <v>267</v>
      </c>
      <c r="S273" s="8" t="s">
        <v>943</v>
      </c>
      <c r="T273" s="8" t="s">
        <v>201</v>
      </c>
      <c r="U273" s="8" t="s">
        <v>202</v>
      </c>
      <c r="W273" s="8" t="s">
        <v>203</v>
      </c>
      <c r="X273" s="8" t="s">
        <v>206</v>
      </c>
      <c r="Y273" s="8">
        <v>67</v>
      </c>
      <c r="Z273" s="8">
        <v>67</v>
      </c>
      <c r="AA273" s="8">
        <v>0</v>
      </c>
      <c r="AB273" s="8">
        <v>0</v>
      </c>
      <c r="AC273" s="8">
        <v>0</v>
      </c>
      <c r="AD273" s="8">
        <v>0</v>
      </c>
      <c r="AE273" s="8">
        <v>0</v>
      </c>
      <c r="AF273" s="8">
        <v>67</v>
      </c>
      <c r="AG273" s="8">
        <v>0</v>
      </c>
      <c r="AH273" s="8">
        <v>67</v>
      </c>
      <c r="AI273" s="8">
        <v>0</v>
      </c>
      <c r="AJ273" s="8" t="s">
        <v>251</v>
      </c>
      <c r="AK273" s="8" t="s">
        <v>63</v>
      </c>
      <c r="AL273" s="8" t="s">
        <v>670</v>
      </c>
    </row>
    <row r="274" spans="1:38" x14ac:dyDescent="0.35">
      <c r="A274" s="8">
        <v>452405</v>
      </c>
      <c r="B274" s="8">
        <v>111142</v>
      </c>
      <c r="C274" s="8" t="s">
        <v>188</v>
      </c>
      <c r="D274" s="8">
        <v>72715</v>
      </c>
      <c r="E274" s="8" t="s">
        <v>942</v>
      </c>
      <c r="F274" s="8">
        <v>3109200</v>
      </c>
      <c r="G274" s="8">
        <v>3.59</v>
      </c>
      <c r="H274" s="8" t="s">
        <v>222</v>
      </c>
      <c r="I274" s="59">
        <v>45051</v>
      </c>
      <c r="J274" s="8" t="s">
        <v>191</v>
      </c>
      <c r="K274" s="8" t="s">
        <v>192</v>
      </c>
      <c r="L274" s="8" t="s">
        <v>193</v>
      </c>
      <c r="M274" s="8" t="s">
        <v>515</v>
      </c>
      <c r="N274" s="8" t="s">
        <v>195</v>
      </c>
      <c r="O274" s="8" t="s">
        <v>196</v>
      </c>
      <c r="P274" s="8" t="s">
        <v>266</v>
      </c>
      <c r="R274" s="8" t="s">
        <v>267</v>
      </c>
      <c r="S274" s="8" t="s">
        <v>943</v>
      </c>
      <c r="T274" s="8" t="s">
        <v>201</v>
      </c>
      <c r="U274" s="8" t="s">
        <v>202</v>
      </c>
      <c r="W274" s="8" t="s">
        <v>203</v>
      </c>
      <c r="X274" s="8" t="s">
        <v>211</v>
      </c>
      <c r="Y274" s="8">
        <v>24</v>
      </c>
      <c r="Z274" s="8">
        <v>24</v>
      </c>
      <c r="AA274" s="8">
        <v>0</v>
      </c>
      <c r="AB274" s="8">
        <v>0</v>
      </c>
      <c r="AC274" s="8">
        <v>0</v>
      </c>
      <c r="AD274" s="8">
        <v>0</v>
      </c>
      <c r="AE274" s="8">
        <v>0</v>
      </c>
      <c r="AF274" s="8">
        <v>24</v>
      </c>
      <c r="AG274" s="8">
        <v>0</v>
      </c>
      <c r="AH274" s="8">
        <v>24</v>
      </c>
      <c r="AI274" s="8">
        <v>0</v>
      </c>
      <c r="AJ274" s="8" t="s">
        <v>251</v>
      </c>
      <c r="AK274" s="8" t="s">
        <v>63</v>
      </c>
      <c r="AL274" s="8" t="s">
        <v>670</v>
      </c>
    </row>
    <row r="275" spans="1:38" x14ac:dyDescent="0.35">
      <c r="A275" s="8">
        <v>452405</v>
      </c>
      <c r="B275" s="8">
        <v>111142</v>
      </c>
      <c r="C275" s="8" t="s">
        <v>188</v>
      </c>
      <c r="D275" s="8">
        <v>72715</v>
      </c>
      <c r="E275" s="8" t="s">
        <v>942</v>
      </c>
      <c r="F275" s="8">
        <v>3109200</v>
      </c>
      <c r="G275" s="8">
        <v>3.59</v>
      </c>
      <c r="H275" s="8" t="s">
        <v>222</v>
      </c>
      <c r="I275" s="59">
        <v>45051</v>
      </c>
      <c r="J275" s="8" t="s">
        <v>191</v>
      </c>
      <c r="K275" s="8" t="s">
        <v>192</v>
      </c>
      <c r="L275" s="8" t="s">
        <v>193</v>
      </c>
      <c r="M275" s="8" t="s">
        <v>515</v>
      </c>
      <c r="N275" s="8" t="s">
        <v>195</v>
      </c>
      <c r="O275" s="8" t="s">
        <v>196</v>
      </c>
      <c r="P275" s="8" t="s">
        <v>266</v>
      </c>
      <c r="R275" s="8" t="s">
        <v>267</v>
      </c>
      <c r="S275" s="8" t="s">
        <v>943</v>
      </c>
      <c r="T275" s="8" t="s">
        <v>201</v>
      </c>
      <c r="U275" s="8" t="s">
        <v>202</v>
      </c>
      <c r="W275" s="8" t="s">
        <v>203</v>
      </c>
      <c r="X275" s="8" t="s">
        <v>229</v>
      </c>
      <c r="Y275" s="8">
        <v>8</v>
      </c>
      <c r="Z275" s="8">
        <v>8</v>
      </c>
      <c r="AA275" s="8">
        <v>0</v>
      </c>
      <c r="AB275" s="8">
        <v>0</v>
      </c>
      <c r="AC275" s="8">
        <v>0</v>
      </c>
      <c r="AD275" s="8">
        <v>0</v>
      </c>
      <c r="AE275" s="8">
        <v>0</v>
      </c>
      <c r="AF275" s="8">
        <v>8</v>
      </c>
      <c r="AG275" s="8">
        <v>0</v>
      </c>
      <c r="AH275" s="8">
        <v>8</v>
      </c>
      <c r="AI275" s="8">
        <v>0</v>
      </c>
      <c r="AJ275" s="8" t="s">
        <v>251</v>
      </c>
      <c r="AK275" s="8" t="s">
        <v>63</v>
      </c>
      <c r="AL275" s="8" t="s">
        <v>670</v>
      </c>
    </row>
    <row r="276" spans="1:38" x14ac:dyDescent="0.35">
      <c r="A276" s="8">
        <v>452845</v>
      </c>
      <c r="B276" s="8">
        <v>111499</v>
      </c>
      <c r="C276" s="8" t="s">
        <v>188</v>
      </c>
      <c r="D276" s="8">
        <v>72715</v>
      </c>
      <c r="E276" s="8" t="s">
        <v>274</v>
      </c>
      <c r="F276" s="8">
        <v>3150602</v>
      </c>
      <c r="G276" s="8">
        <v>3.33</v>
      </c>
      <c r="H276" s="8" t="s">
        <v>222</v>
      </c>
      <c r="I276" s="59">
        <v>45275</v>
      </c>
      <c r="J276" s="8" t="s">
        <v>191</v>
      </c>
      <c r="K276" s="8" t="s">
        <v>192</v>
      </c>
      <c r="L276" s="8" t="s">
        <v>193</v>
      </c>
      <c r="M276" s="8" t="s">
        <v>223</v>
      </c>
      <c r="N276" s="8" t="s">
        <v>195</v>
      </c>
      <c r="O276" s="8" t="s">
        <v>224</v>
      </c>
      <c r="P276" s="8" t="s">
        <v>266</v>
      </c>
      <c r="R276" s="8" t="s">
        <v>267</v>
      </c>
      <c r="S276" s="8" t="s">
        <v>275</v>
      </c>
      <c r="T276" s="8" t="s">
        <v>201</v>
      </c>
      <c r="U276" s="8" t="s">
        <v>191</v>
      </c>
      <c r="V276" s="59">
        <v>45442</v>
      </c>
      <c r="W276" s="8" t="s">
        <v>203</v>
      </c>
      <c r="X276" s="8" t="s">
        <v>229</v>
      </c>
      <c r="Y276" s="8">
        <v>6</v>
      </c>
      <c r="Z276" s="8">
        <v>6</v>
      </c>
      <c r="AA276" s="8">
        <v>5</v>
      </c>
      <c r="AB276" s="8">
        <v>0</v>
      </c>
      <c r="AC276" s="8">
        <v>0</v>
      </c>
      <c r="AD276" s="8">
        <v>0</v>
      </c>
      <c r="AE276" s="8">
        <v>0</v>
      </c>
      <c r="AF276" s="8">
        <v>6</v>
      </c>
      <c r="AG276" s="8">
        <v>0</v>
      </c>
      <c r="AH276" s="8">
        <v>6</v>
      </c>
      <c r="AI276" s="8">
        <v>5</v>
      </c>
      <c r="AJ276" s="8" t="s">
        <v>251</v>
      </c>
      <c r="AK276" s="8" t="s">
        <v>63</v>
      </c>
      <c r="AL276" s="8" t="s">
        <v>670</v>
      </c>
    </row>
    <row r="277" spans="1:38" x14ac:dyDescent="0.35">
      <c r="A277" s="8">
        <v>452845</v>
      </c>
      <c r="B277" s="8">
        <v>111499</v>
      </c>
      <c r="C277" s="8" t="s">
        <v>188</v>
      </c>
      <c r="D277" s="8">
        <v>72715</v>
      </c>
      <c r="E277" s="8" t="s">
        <v>274</v>
      </c>
      <c r="F277" s="8">
        <v>3150602</v>
      </c>
      <c r="G277" s="8">
        <v>3.33</v>
      </c>
      <c r="H277" s="8" t="s">
        <v>222</v>
      </c>
      <c r="I277" s="59">
        <v>45275</v>
      </c>
      <c r="J277" s="8" t="s">
        <v>191</v>
      </c>
      <c r="K277" s="8" t="s">
        <v>192</v>
      </c>
      <c r="L277" s="8" t="s">
        <v>193</v>
      </c>
      <c r="M277" s="8" t="s">
        <v>223</v>
      </c>
      <c r="N277" s="8" t="s">
        <v>195</v>
      </c>
      <c r="O277" s="8" t="s">
        <v>224</v>
      </c>
      <c r="P277" s="8" t="s">
        <v>266</v>
      </c>
      <c r="R277" s="8" t="s">
        <v>267</v>
      </c>
      <c r="S277" s="8" t="s">
        <v>275</v>
      </c>
      <c r="T277" s="8" t="s">
        <v>201</v>
      </c>
      <c r="U277" s="8" t="s">
        <v>191</v>
      </c>
      <c r="V277" s="59">
        <v>45442</v>
      </c>
      <c r="W277" s="8" t="s">
        <v>203</v>
      </c>
      <c r="X277" s="8" t="s">
        <v>211</v>
      </c>
      <c r="Y277" s="8">
        <v>8</v>
      </c>
      <c r="Z277" s="8">
        <v>8</v>
      </c>
      <c r="AA277" s="8">
        <v>6</v>
      </c>
      <c r="AB277" s="8">
        <v>0</v>
      </c>
      <c r="AC277" s="8">
        <v>0</v>
      </c>
      <c r="AD277" s="8">
        <v>0</v>
      </c>
      <c r="AE277" s="8">
        <v>0</v>
      </c>
      <c r="AF277" s="8">
        <v>8</v>
      </c>
      <c r="AG277" s="8">
        <v>0</v>
      </c>
      <c r="AH277" s="8">
        <v>8</v>
      </c>
      <c r="AI277" s="8">
        <v>6</v>
      </c>
      <c r="AJ277" s="8" t="s">
        <v>251</v>
      </c>
      <c r="AK277" s="8" t="s">
        <v>63</v>
      </c>
      <c r="AL277" s="8" t="s">
        <v>670</v>
      </c>
    </row>
    <row r="278" spans="1:38" x14ac:dyDescent="0.35">
      <c r="A278" s="8">
        <v>452845</v>
      </c>
      <c r="B278" s="8">
        <v>111499</v>
      </c>
      <c r="C278" s="8" t="s">
        <v>188</v>
      </c>
      <c r="D278" s="8">
        <v>72715</v>
      </c>
      <c r="E278" s="8" t="s">
        <v>274</v>
      </c>
      <c r="F278" s="8">
        <v>3150602</v>
      </c>
      <c r="G278" s="8">
        <v>3.33</v>
      </c>
      <c r="H278" s="8" t="s">
        <v>222</v>
      </c>
      <c r="I278" s="59">
        <v>45275</v>
      </c>
      <c r="J278" s="8" t="s">
        <v>191</v>
      </c>
      <c r="K278" s="8" t="s">
        <v>192</v>
      </c>
      <c r="L278" s="8" t="s">
        <v>193</v>
      </c>
      <c r="M278" s="8" t="s">
        <v>223</v>
      </c>
      <c r="N278" s="8" t="s">
        <v>195</v>
      </c>
      <c r="O278" s="8" t="s">
        <v>224</v>
      </c>
      <c r="P278" s="8" t="s">
        <v>266</v>
      </c>
      <c r="R278" s="8" t="s">
        <v>267</v>
      </c>
      <c r="S278" s="8" t="s">
        <v>275</v>
      </c>
      <c r="T278" s="8" t="s">
        <v>201</v>
      </c>
      <c r="U278" s="8" t="s">
        <v>191</v>
      </c>
      <c r="V278" s="59">
        <v>45442</v>
      </c>
      <c r="W278" s="8" t="s">
        <v>203</v>
      </c>
      <c r="X278" s="8" t="s">
        <v>206</v>
      </c>
      <c r="Y278" s="8">
        <v>40</v>
      </c>
      <c r="Z278" s="8">
        <v>40</v>
      </c>
      <c r="AA278" s="8">
        <v>38</v>
      </c>
      <c r="AB278" s="8">
        <v>0</v>
      </c>
      <c r="AC278" s="8">
        <v>0</v>
      </c>
      <c r="AD278" s="8">
        <v>0</v>
      </c>
      <c r="AE278" s="8">
        <v>0</v>
      </c>
      <c r="AF278" s="8">
        <v>40</v>
      </c>
      <c r="AG278" s="8">
        <v>0</v>
      </c>
      <c r="AH278" s="8">
        <v>40</v>
      </c>
      <c r="AI278" s="8">
        <v>38</v>
      </c>
      <c r="AJ278" s="8" t="s">
        <v>251</v>
      </c>
      <c r="AK278" s="8" t="s">
        <v>63</v>
      </c>
      <c r="AL278" s="8" t="s">
        <v>670</v>
      </c>
    </row>
    <row r="279" spans="1:38" x14ac:dyDescent="0.35">
      <c r="A279" s="8">
        <v>452845</v>
      </c>
      <c r="B279" s="8">
        <v>111499</v>
      </c>
      <c r="C279" s="8" t="s">
        <v>188</v>
      </c>
      <c r="D279" s="8">
        <v>72715</v>
      </c>
      <c r="E279" s="8" t="s">
        <v>274</v>
      </c>
      <c r="F279" s="8">
        <v>3150602</v>
      </c>
      <c r="G279" s="8">
        <v>3.33</v>
      </c>
      <c r="H279" s="8" t="s">
        <v>222</v>
      </c>
      <c r="I279" s="59">
        <v>45275</v>
      </c>
      <c r="J279" s="8" t="s">
        <v>191</v>
      </c>
      <c r="K279" s="8" t="s">
        <v>192</v>
      </c>
      <c r="L279" s="8" t="s">
        <v>193</v>
      </c>
      <c r="M279" s="8" t="s">
        <v>223</v>
      </c>
      <c r="N279" s="8" t="s">
        <v>195</v>
      </c>
      <c r="O279" s="8" t="s">
        <v>224</v>
      </c>
      <c r="P279" s="8" t="s">
        <v>266</v>
      </c>
      <c r="R279" s="8" t="s">
        <v>267</v>
      </c>
      <c r="S279" s="8" t="s">
        <v>275</v>
      </c>
      <c r="T279" s="8" t="s">
        <v>201</v>
      </c>
      <c r="U279" s="8" t="s">
        <v>191</v>
      </c>
      <c r="V279" s="59">
        <v>45442</v>
      </c>
      <c r="W279" s="8" t="s">
        <v>203</v>
      </c>
      <c r="X279" s="8" t="s">
        <v>204</v>
      </c>
      <c r="Y279" s="8">
        <v>1</v>
      </c>
      <c r="Z279" s="8">
        <v>1</v>
      </c>
      <c r="AA279" s="8">
        <v>1</v>
      </c>
      <c r="AB279" s="8">
        <v>0</v>
      </c>
      <c r="AC279" s="8">
        <v>0</v>
      </c>
      <c r="AD279" s="8">
        <v>0</v>
      </c>
      <c r="AE279" s="8">
        <v>0</v>
      </c>
      <c r="AF279" s="8">
        <v>1</v>
      </c>
      <c r="AG279" s="8">
        <v>0</v>
      </c>
      <c r="AH279" s="8">
        <v>1</v>
      </c>
      <c r="AI279" s="8">
        <v>1</v>
      </c>
      <c r="AJ279" s="8" t="s">
        <v>251</v>
      </c>
      <c r="AK279" s="8" t="s">
        <v>63</v>
      </c>
      <c r="AL279" s="8" t="s">
        <v>670</v>
      </c>
    </row>
    <row r="280" spans="1:38" x14ac:dyDescent="0.35">
      <c r="A280" s="8">
        <v>452845</v>
      </c>
      <c r="B280" s="8">
        <v>111499</v>
      </c>
      <c r="C280" s="8" t="s">
        <v>188</v>
      </c>
      <c r="D280" s="8">
        <v>72715</v>
      </c>
      <c r="E280" s="8" t="s">
        <v>274</v>
      </c>
      <c r="F280" s="8">
        <v>3150602</v>
      </c>
      <c r="G280" s="8">
        <v>3.33</v>
      </c>
      <c r="H280" s="8" t="s">
        <v>222</v>
      </c>
      <c r="I280" s="59">
        <v>45275</v>
      </c>
      <c r="J280" s="8" t="s">
        <v>191</v>
      </c>
      <c r="K280" s="8" t="s">
        <v>192</v>
      </c>
      <c r="L280" s="8" t="s">
        <v>193</v>
      </c>
      <c r="M280" s="8" t="s">
        <v>223</v>
      </c>
      <c r="N280" s="8" t="s">
        <v>195</v>
      </c>
      <c r="O280" s="8" t="s">
        <v>224</v>
      </c>
      <c r="P280" s="8" t="s">
        <v>266</v>
      </c>
      <c r="R280" s="8" t="s">
        <v>267</v>
      </c>
      <c r="S280" s="8" t="s">
        <v>275</v>
      </c>
      <c r="T280" s="8" t="s">
        <v>201</v>
      </c>
      <c r="U280" s="8" t="s">
        <v>191</v>
      </c>
      <c r="V280" s="59">
        <v>45442</v>
      </c>
      <c r="W280" s="8" t="s">
        <v>207</v>
      </c>
      <c r="X280" s="8" t="s">
        <v>204</v>
      </c>
      <c r="Y280" s="8">
        <v>1</v>
      </c>
      <c r="Z280" s="8">
        <v>1</v>
      </c>
      <c r="AA280" s="8">
        <v>1</v>
      </c>
      <c r="AB280" s="8">
        <v>0</v>
      </c>
      <c r="AC280" s="8">
        <v>0</v>
      </c>
      <c r="AD280" s="8">
        <v>0</v>
      </c>
      <c r="AE280" s="8">
        <v>0</v>
      </c>
      <c r="AF280" s="8">
        <v>1</v>
      </c>
      <c r="AG280" s="8">
        <v>0</v>
      </c>
      <c r="AH280" s="8">
        <v>1</v>
      </c>
      <c r="AI280" s="8">
        <v>1</v>
      </c>
      <c r="AJ280" s="8" t="s">
        <v>251</v>
      </c>
      <c r="AK280" s="8" t="s">
        <v>63</v>
      </c>
      <c r="AL280" s="8" t="s">
        <v>670</v>
      </c>
    </row>
    <row r="281" spans="1:38" x14ac:dyDescent="0.35">
      <c r="A281" s="8">
        <v>452845</v>
      </c>
      <c r="B281" s="8">
        <v>111499</v>
      </c>
      <c r="C281" s="8" t="s">
        <v>188</v>
      </c>
      <c r="D281" s="8">
        <v>72715</v>
      </c>
      <c r="E281" s="8" t="s">
        <v>274</v>
      </c>
      <c r="F281" s="8">
        <v>3150602</v>
      </c>
      <c r="G281" s="8">
        <v>3.33</v>
      </c>
      <c r="H281" s="8" t="s">
        <v>222</v>
      </c>
      <c r="I281" s="59">
        <v>45275</v>
      </c>
      <c r="J281" s="8" t="s">
        <v>191</v>
      </c>
      <c r="K281" s="8" t="s">
        <v>192</v>
      </c>
      <c r="L281" s="8" t="s">
        <v>193</v>
      </c>
      <c r="M281" s="8" t="s">
        <v>223</v>
      </c>
      <c r="N281" s="8" t="s">
        <v>195</v>
      </c>
      <c r="O281" s="8" t="s">
        <v>224</v>
      </c>
      <c r="P281" s="8" t="s">
        <v>266</v>
      </c>
      <c r="R281" s="8" t="s">
        <v>267</v>
      </c>
      <c r="S281" s="8" t="s">
        <v>275</v>
      </c>
      <c r="T281" s="8" t="s">
        <v>201</v>
      </c>
      <c r="U281" s="8" t="s">
        <v>191</v>
      </c>
      <c r="V281" s="59">
        <v>45442</v>
      </c>
      <c r="W281" s="8" t="s">
        <v>207</v>
      </c>
      <c r="X281" s="8" t="s">
        <v>231</v>
      </c>
      <c r="Y281" s="8">
        <v>2</v>
      </c>
      <c r="Z281" s="8">
        <v>2</v>
      </c>
      <c r="AA281" s="8">
        <v>2</v>
      </c>
      <c r="AB281" s="8">
        <v>0</v>
      </c>
      <c r="AC281" s="8">
        <v>0</v>
      </c>
      <c r="AD281" s="8">
        <v>0</v>
      </c>
      <c r="AE281" s="8">
        <v>0</v>
      </c>
      <c r="AF281" s="8">
        <v>2</v>
      </c>
      <c r="AG281" s="8">
        <v>0</v>
      </c>
      <c r="AH281" s="8">
        <v>2</v>
      </c>
      <c r="AI281" s="8">
        <v>2</v>
      </c>
      <c r="AJ281" s="8" t="s">
        <v>251</v>
      </c>
      <c r="AK281" s="8" t="s">
        <v>63</v>
      </c>
      <c r="AL281" s="8" t="s">
        <v>670</v>
      </c>
    </row>
    <row r="282" spans="1:38" x14ac:dyDescent="0.35">
      <c r="A282" s="8">
        <v>452845</v>
      </c>
      <c r="B282" s="8">
        <v>111499</v>
      </c>
      <c r="C282" s="8" t="s">
        <v>188</v>
      </c>
      <c r="D282" s="8">
        <v>72715</v>
      </c>
      <c r="E282" s="8" t="s">
        <v>274</v>
      </c>
      <c r="F282" s="8">
        <v>3150602</v>
      </c>
      <c r="G282" s="8">
        <v>3.33</v>
      </c>
      <c r="H282" s="8" t="s">
        <v>222</v>
      </c>
      <c r="I282" s="59">
        <v>45275</v>
      </c>
      <c r="J282" s="8" t="s">
        <v>191</v>
      </c>
      <c r="K282" s="8" t="s">
        <v>192</v>
      </c>
      <c r="L282" s="8" t="s">
        <v>230</v>
      </c>
      <c r="M282" s="8" t="s">
        <v>223</v>
      </c>
      <c r="N282" s="8" t="s">
        <v>195</v>
      </c>
      <c r="O282" s="8" t="s">
        <v>224</v>
      </c>
      <c r="P282" s="8" t="s">
        <v>266</v>
      </c>
      <c r="R282" s="8" t="s">
        <v>267</v>
      </c>
      <c r="S282" s="8" t="s">
        <v>275</v>
      </c>
      <c r="T282" s="8" t="s">
        <v>201</v>
      </c>
      <c r="U282" s="8" t="s">
        <v>191</v>
      </c>
      <c r="V282" s="59">
        <v>45442</v>
      </c>
      <c r="W282" s="8" t="s">
        <v>203</v>
      </c>
      <c r="X282" s="8" t="s">
        <v>206</v>
      </c>
      <c r="Y282" s="8">
        <v>3</v>
      </c>
      <c r="Z282" s="8">
        <v>3</v>
      </c>
      <c r="AA282" s="8">
        <v>3</v>
      </c>
      <c r="AB282" s="8">
        <v>0</v>
      </c>
      <c r="AC282" s="8">
        <v>0</v>
      </c>
      <c r="AD282" s="8">
        <v>0</v>
      </c>
      <c r="AE282" s="8">
        <v>0</v>
      </c>
      <c r="AF282" s="8">
        <v>3</v>
      </c>
      <c r="AG282" s="8">
        <v>0</v>
      </c>
      <c r="AH282" s="8">
        <v>3</v>
      </c>
      <c r="AI282" s="8">
        <v>3</v>
      </c>
      <c r="AJ282" s="8" t="s">
        <v>251</v>
      </c>
      <c r="AK282" s="8" t="s">
        <v>63</v>
      </c>
      <c r="AL282" s="8" t="s">
        <v>670</v>
      </c>
    </row>
    <row r="283" spans="1:38" x14ac:dyDescent="0.35">
      <c r="A283" s="8">
        <v>452845</v>
      </c>
      <c r="B283" s="8">
        <v>111499</v>
      </c>
      <c r="C283" s="8" t="s">
        <v>188</v>
      </c>
      <c r="D283" s="8">
        <v>72715</v>
      </c>
      <c r="E283" s="8" t="s">
        <v>274</v>
      </c>
      <c r="F283" s="8">
        <v>3150602</v>
      </c>
      <c r="G283" s="8">
        <v>3.33</v>
      </c>
      <c r="H283" s="8" t="s">
        <v>222</v>
      </c>
      <c r="I283" s="59">
        <v>45275</v>
      </c>
      <c r="J283" s="8" t="s">
        <v>191</v>
      </c>
      <c r="K283" s="8" t="s">
        <v>192</v>
      </c>
      <c r="L283" s="8" t="s">
        <v>230</v>
      </c>
      <c r="M283" s="8" t="s">
        <v>223</v>
      </c>
      <c r="N283" s="8" t="s">
        <v>195</v>
      </c>
      <c r="O283" s="8" t="s">
        <v>224</v>
      </c>
      <c r="P283" s="8" t="s">
        <v>266</v>
      </c>
      <c r="R283" s="8" t="s">
        <v>267</v>
      </c>
      <c r="S283" s="8" t="s">
        <v>275</v>
      </c>
      <c r="T283" s="8" t="s">
        <v>201</v>
      </c>
      <c r="U283" s="8" t="s">
        <v>191</v>
      </c>
      <c r="V283" s="59">
        <v>45442</v>
      </c>
      <c r="W283" s="8" t="s">
        <v>203</v>
      </c>
      <c r="X283" s="8" t="s">
        <v>204</v>
      </c>
      <c r="Y283" s="8">
        <v>7</v>
      </c>
      <c r="Z283" s="8">
        <v>7</v>
      </c>
      <c r="AA283" s="8">
        <v>7</v>
      </c>
      <c r="AB283" s="8">
        <v>0</v>
      </c>
      <c r="AC283" s="8">
        <v>0</v>
      </c>
      <c r="AD283" s="8">
        <v>0</v>
      </c>
      <c r="AE283" s="8">
        <v>0</v>
      </c>
      <c r="AF283" s="8">
        <v>7</v>
      </c>
      <c r="AG283" s="8">
        <v>0</v>
      </c>
      <c r="AH283" s="8">
        <v>7</v>
      </c>
      <c r="AI283" s="8">
        <v>7</v>
      </c>
      <c r="AJ283" s="8" t="s">
        <v>251</v>
      </c>
      <c r="AK283" s="8" t="s">
        <v>63</v>
      </c>
      <c r="AL283" s="8" t="s">
        <v>670</v>
      </c>
    </row>
    <row r="284" spans="1:38" x14ac:dyDescent="0.35">
      <c r="A284" s="8">
        <v>452338</v>
      </c>
      <c r="B284" s="8">
        <v>110384</v>
      </c>
      <c r="C284" s="8" t="s">
        <v>188</v>
      </c>
      <c r="D284" s="8">
        <v>72715</v>
      </c>
      <c r="E284" s="8" t="s">
        <v>1285</v>
      </c>
      <c r="F284" s="8">
        <v>3246642</v>
      </c>
      <c r="G284" s="8">
        <v>4.63</v>
      </c>
      <c r="H284" s="8" t="s">
        <v>222</v>
      </c>
      <c r="I284" s="59">
        <v>45649</v>
      </c>
      <c r="J284" s="8" t="s">
        <v>191</v>
      </c>
      <c r="K284" s="8" t="s">
        <v>192</v>
      </c>
      <c r="L284" s="8" t="s">
        <v>193</v>
      </c>
      <c r="M284" s="8" t="s">
        <v>223</v>
      </c>
      <c r="N284" s="8" t="s">
        <v>195</v>
      </c>
      <c r="O284" s="8" t="s">
        <v>224</v>
      </c>
      <c r="P284" s="8" t="s">
        <v>1286</v>
      </c>
      <c r="R284" s="8" t="s">
        <v>267</v>
      </c>
      <c r="S284" s="8" t="s">
        <v>1287</v>
      </c>
      <c r="T284" s="8" t="s">
        <v>201</v>
      </c>
      <c r="U284" s="8" t="s">
        <v>191</v>
      </c>
      <c r="W284" s="8" t="s">
        <v>207</v>
      </c>
      <c r="X284" s="8" t="s">
        <v>231</v>
      </c>
      <c r="Y284" s="8">
        <v>12</v>
      </c>
      <c r="Z284" s="8">
        <v>12</v>
      </c>
      <c r="AA284" s="8">
        <v>0</v>
      </c>
      <c r="AB284" s="8">
        <v>0</v>
      </c>
      <c r="AC284" s="8">
        <v>0</v>
      </c>
      <c r="AD284" s="8">
        <v>0</v>
      </c>
      <c r="AE284" s="8">
        <v>0</v>
      </c>
      <c r="AF284" s="8">
        <v>12</v>
      </c>
      <c r="AG284" s="8">
        <v>0</v>
      </c>
      <c r="AH284" s="8">
        <v>12</v>
      </c>
      <c r="AI284" s="8">
        <v>0</v>
      </c>
      <c r="AJ284" s="8" t="s">
        <v>251</v>
      </c>
      <c r="AK284" s="8" t="s">
        <v>63</v>
      </c>
      <c r="AL284" s="8" t="s">
        <v>670</v>
      </c>
    </row>
    <row r="285" spans="1:38" x14ac:dyDescent="0.35">
      <c r="A285" s="8">
        <v>452338</v>
      </c>
      <c r="B285" s="8">
        <v>110384</v>
      </c>
      <c r="C285" s="8" t="s">
        <v>188</v>
      </c>
      <c r="D285" s="8">
        <v>72715</v>
      </c>
      <c r="E285" s="8" t="s">
        <v>1285</v>
      </c>
      <c r="F285" s="8">
        <v>3246642</v>
      </c>
      <c r="G285" s="8">
        <v>4.63</v>
      </c>
      <c r="H285" s="8" t="s">
        <v>222</v>
      </c>
      <c r="I285" s="59">
        <v>45649</v>
      </c>
      <c r="J285" s="8" t="s">
        <v>191</v>
      </c>
      <c r="K285" s="8" t="s">
        <v>192</v>
      </c>
      <c r="L285" s="8" t="s">
        <v>193</v>
      </c>
      <c r="M285" s="8" t="s">
        <v>223</v>
      </c>
      <c r="N285" s="8" t="s">
        <v>195</v>
      </c>
      <c r="O285" s="8" t="s">
        <v>224</v>
      </c>
      <c r="P285" s="8" t="s">
        <v>1286</v>
      </c>
      <c r="R285" s="8" t="s">
        <v>267</v>
      </c>
      <c r="S285" s="8" t="s">
        <v>1287</v>
      </c>
      <c r="T285" s="8" t="s">
        <v>201</v>
      </c>
      <c r="U285" s="8" t="s">
        <v>191</v>
      </c>
      <c r="W285" s="8" t="s">
        <v>207</v>
      </c>
      <c r="X285" s="8" t="s">
        <v>204</v>
      </c>
      <c r="Y285" s="8">
        <v>17</v>
      </c>
      <c r="Z285" s="8">
        <v>17</v>
      </c>
      <c r="AA285" s="8">
        <v>0</v>
      </c>
      <c r="AB285" s="8">
        <v>0</v>
      </c>
      <c r="AC285" s="8">
        <v>0</v>
      </c>
      <c r="AD285" s="8">
        <v>0</v>
      </c>
      <c r="AE285" s="8">
        <v>0</v>
      </c>
      <c r="AF285" s="8">
        <v>17</v>
      </c>
      <c r="AG285" s="8">
        <v>0</v>
      </c>
      <c r="AH285" s="8">
        <v>17</v>
      </c>
      <c r="AI285" s="8">
        <v>0</v>
      </c>
      <c r="AJ285" s="8" t="s">
        <v>251</v>
      </c>
      <c r="AK285" s="8" t="s">
        <v>63</v>
      </c>
      <c r="AL285" s="8" t="s">
        <v>670</v>
      </c>
    </row>
    <row r="286" spans="1:38" x14ac:dyDescent="0.35">
      <c r="A286" s="8">
        <v>452338</v>
      </c>
      <c r="B286" s="8">
        <v>110384</v>
      </c>
      <c r="C286" s="8" t="s">
        <v>188</v>
      </c>
      <c r="D286" s="8">
        <v>72715</v>
      </c>
      <c r="E286" s="8" t="s">
        <v>1285</v>
      </c>
      <c r="F286" s="8">
        <v>3246642</v>
      </c>
      <c r="G286" s="8">
        <v>4.63</v>
      </c>
      <c r="H286" s="8" t="s">
        <v>222</v>
      </c>
      <c r="I286" s="59">
        <v>45649</v>
      </c>
      <c r="J286" s="8" t="s">
        <v>191</v>
      </c>
      <c r="K286" s="8" t="s">
        <v>192</v>
      </c>
      <c r="L286" s="8" t="s">
        <v>193</v>
      </c>
      <c r="M286" s="8" t="s">
        <v>223</v>
      </c>
      <c r="N286" s="8" t="s">
        <v>195</v>
      </c>
      <c r="O286" s="8" t="s">
        <v>224</v>
      </c>
      <c r="P286" s="8" t="s">
        <v>1286</v>
      </c>
      <c r="R286" s="8" t="s">
        <v>267</v>
      </c>
      <c r="S286" s="8" t="s">
        <v>1287</v>
      </c>
      <c r="T286" s="8" t="s">
        <v>201</v>
      </c>
      <c r="U286" s="8" t="s">
        <v>191</v>
      </c>
      <c r="W286" s="8" t="s">
        <v>203</v>
      </c>
      <c r="X286" s="8" t="s">
        <v>231</v>
      </c>
      <c r="Y286" s="8">
        <v>1</v>
      </c>
      <c r="Z286" s="8">
        <v>1</v>
      </c>
      <c r="AA286" s="8">
        <v>0</v>
      </c>
      <c r="AB286" s="8">
        <v>0</v>
      </c>
      <c r="AC286" s="8">
        <v>0</v>
      </c>
      <c r="AD286" s="8">
        <v>0</v>
      </c>
      <c r="AE286" s="8">
        <v>0</v>
      </c>
      <c r="AF286" s="8">
        <v>1</v>
      </c>
      <c r="AG286" s="8">
        <v>0</v>
      </c>
      <c r="AH286" s="8">
        <v>1</v>
      </c>
      <c r="AI286" s="8">
        <v>0</v>
      </c>
      <c r="AJ286" s="8" t="s">
        <v>251</v>
      </c>
      <c r="AK286" s="8" t="s">
        <v>63</v>
      </c>
      <c r="AL286" s="8" t="s">
        <v>670</v>
      </c>
    </row>
    <row r="287" spans="1:38" x14ac:dyDescent="0.35">
      <c r="A287" s="8">
        <v>452338</v>
      </c>
      <c r="B287" s="8">
        <v>110384</v>
      </c>
      <c r="C287" s="8" t="s">
        <v>188</v>
      </c>
      <c r="D287" s="8">
        <v>72715</v>
      </c>
      <c r="E287" s="8" t="s">
        <v>1285</v>
      </c>
      <c r="F287" s="8">
        <v>3246642</v>
      </c>
      <c r="G287" s="8">
        <v>4.63</v>
      </c>
      <c r="H287" s="8" t="s">
        <v>222</v>
      </c>
      <c r="I287" s="59">
        <v>45649</v>
      </c>
      <c r="J287" s="8" t="s">
        <v>191</v>
      </c>
      <c r="K287" s="8" t="s">
        <v>192</v>
      </c>
      <c r="L287" s="8" t="s">
        <v>193</v>
      </c>
      <c r="M287" s="8" t="s">
        <v>223</v>
      </c>
      <c r="N287" s="8" t="s">
        <v>195</v>
      </c>
      <c r="O287" s="8" t="s">
        <v>224</v>
      </c>
      <c r="P287" s="8" t="s">
        <v>1286</v>
      </c>
      <c r="R287" s="8" t="s">
        <v>267</v>
      </c>
      <c r="S287" s="8" t="s">
        <v>1287</v>
      </c>
      <c r="T287" s="8" t="s">
        <v>201</v>
      </c>
      <c r="U287" s="8" t="s">
        <v>191</v>
      </c>
      <c r="W287" s="8" t="s">
        <v>203</v>
      </c>
      <c r="X287" s="8" t="s">
        <v>204</v>
      </c>
      <c r="Y287" s="8">
        <v>29</v>
      </c>
      <c r="Z287" s="8">
        <v>29</v>
      </c>
      <c r="AA287" s="8">
        <v>0</v>
      </c>
      <c r="AB287" s="8">
        <v>0</v>
      </c>
      <c r="AC287" s="8">
        <v>0</v>
      </c>
      <c r="AD287" s="8">
        <v>0</v>
      </c>
      <c r="AE287" s="8">
        <v>0</v>
      </c>
      <c r="AF287" s="8">
        <v>29</v>
      </c>
      <c r="AG287" s="8">
        <v>0</v>
      </c>
      <c r="AH287" s="8">
        <v>29</v>
      </c>
      <c r="AI287" s="8">
        <v>0</v>
      </c>
      <c r="AJ287" s="8" t="s">
        <v>251</v>
      </c>
      <c r="AK287" s="8" t="s">
        <v>63</v>
      </c>
      <c r="AL287" s="8" t="s">
        <v>670</v>
      </c>
    </row>
    <row r="288" spans="1:38" x14ac:dyDescent="0.35">
      <c r="A288" s="8">
        <v>452338</v>
      </c>
      <c r="B288" s="8">
        <v>110384</v>
      </c>
      <c r="C288" s="8" t="s">
        <v>188</v>
      </c>
      <c r="D288" s="8">
        <v>72715</v>
      </c>
      <c r="E288" s="8" t="s">
        <v>1285</v>
      </c>
      <c r="F288" s="8">
        <v>3246642</v>
      </c>
      <c r="G288" s="8">
        <v>4.63</v>
      </c>
      <c r="H288" s="8" t="s">
        <v>222</v>
      </c>
      <c r="I288" s="59">
        <v>45649</v>
      </c>
      <c r="J288" s="8" t="s">
        <v>191</v>
      </c>
      <c r="K288" s="8" t="s">
        <v>192</v>
      </c>
      <c r="L288" s="8" t="s">
        <v>193</v>
      </c>
      <c r="M288" s="8" t="s">
        <v>223</v>
      </c>
      <c r="N288" s="8" t="s">
        <v>195</v>
      </c>
      <c r="O288" s="8" t="s">
        <v>224</v>
      </c>
      <c r="P288" s="8" t="s">
        <v>1286</v>
      </c>
      <c r="R288" s="8" t="s">
        <v>267</v>
      </c>
      <c r="S288" s="8" t="s">
        <v>1287</v>
      </c>
      <c r="T288" s="8" t="s">
        <v>201</v>
      </c>
      <c r="U288" s="8" t="s">
        <v>191</v>
      </c>
      <c r="W288" s="8" t="s">
        <v>203</v>
      </c>
      <c r="X288" s="8" t="s">
        <v>206</v>
      </c>
      <c r="Y288" s="8">
        <v>48</v>
      </c>
      <c r="Z288" s="8">
        <v>48</v>
      </c>
      <c r="AA288" s="8">
        <v>0</v>
      </c>
      <c r="AB288" s="8">
        <v>0</v>
      </c>
      <c r="AC288" s="8">
        <v>0</v>
      </c>
      <c r="AD288" s="8">
        <v>0</v>
      </c>
      <c r="AE288" s="8">
        <v>0</v>
      </c>
      <c r="AF288" s="8">
        <v>48</v>
      </c>
      <c r="AG288" s="8">
        <v>0</v>
      </c>
      <c r="AH288" s="8">
        <v>48</v>
      </c>
      <c r="AI288" s="8">
        <v>0</v>
      </c>
      <c r="AJ288" s="8" t="s">
        <v>251</v>
      </c>
      <c r="AK288" s="8" t="s">
        <v>63</v>
      </c>
      <c r="AL288" s="8" t="s">
        <v>670</v>
      </c>
    </row>
    <row r="289" spans="1:38" x14ac:dyDescent="0.35">
      <c r="A289" s="8">
        <v>452338</v>
      </c>
      <c r="B289" s="8">
        <v>110384</v>
      </c>
      <c r="C289" s="8" t="s">
        <v>188</v>
      </c>
      <c r="D289" s="8">
        <v>72715</v>
      </c>
      <c r="E289" s="8" t="s">
        <v>1285</v>
      </c>
      <c r="F289" s="8">
        <v>3246642</v>
      </c>
      <c r="G289" s="8">
        <v>4.63</v>
      </c>
      <c r="H289" s="8" t="s">
        <v>222</v>
      </c>
      <c r="I289" s="59">
        <v>45649</v>
      </c>
      <c r="J289" s="8" t="s">
        <v>191</v>
      </c>
      <c r="K289" s="8" t="s">
        <v>192</v>
      </c>
      <c r="L289" s="8" t="s">
        <v>193</v>
      </c>
      <c r="M289" s="8" t="s">
        <v>223</v>
      </c>
      <c r="N289" s="8" t="s">
        <v>195</v>
      </c>
      <c r="O289" s="8" t="s">
        <v>224</v>
      </c>
      <c r="P289" s="8" t="s">
        <v>1286</v>
      </c>
      <c r="R289" s="8" t="s">
        <v>267</v>
      </c>
      <c r="S289" s="8" t="s">
        <v>1287</v>
      </c>
      <c r="T289" s="8" t="s">
        <v>201</v>
      </c>
      <c r="U289" s="8" t="s">
        <v>191</v>
      </c>
      <c r="W289" s="8" t="s">
        <v>203</v>
      </c>
      <c r="X289" s="8" t="s">
        <v>211</v>
      </c>
      <c r="Y289" s="8">
        <v>13</v>
      </c>
      <c r="Z289" s="8">
        <v>13</v>
      </c>
      <c r="AA289" s="8">
        <v>0</v>
      </c>
      <c r="AB289" s="8">
        <v>0</v>
      </c>
      <c r="AC289" s="8">
        <v>0</v>
      </c>
      <c r="AD289" s="8">
        <v>0</v>
      </c>
      <c r="AE289" s="8">
        <v>0</v>
      </c>
      <c r="AF289" s="8">
        <v>13</v>
      </c>
      <c r="AG289" s="8">
        <v>0</v>
      </c>
      <c r="AH289" s="8">
        <v>13</v>
      </c>
      <c r="AI289" s="8">
        <v>0</v>
      </c>
      <c r="AJ289" s="8" t="s">
        <v>251</v>
      </c>
      <c r="AK289" s="8" t="s">
        <v>63</v>
      </c>
      <c r="AL289" s="8" t="s">
        <v>670</v>
      </c>
    </row>
    <row r="290" spans="1:38" x14ac:dyDescent="0.35">
      <c r="A290" s="8">
        <v>452338</v>
      </c>
      <c r="B290" s="8">
        <v>110384</v>
      </c>
      <c r="C290" s="8" t="s">
        <v>188</v>
      </c>
      <c r="D290" s="8">
        <v>72715</v>
      </c>
      <c r="E290" s="8" t="s">
        <v>1285</v>
      </c>
      <c r="F290" s="8">
        <v>3246642</v>
      </c>
      <c r="G290" s="8">
        <v>4.63</v>
      </c>
      <c r="H290" s="8" t="s">
        <v>222</v>
      </c>
      <c r="I290" s="59">
        <v>45649</v>
      </c>
      <c r="J290" s="8" t="s">
        <v>191</v>
      </c>
      <c r="K290" s="8" t="s">
        <v>192</v>
      </c>
      <c r="L290" s="8" t="s">
        <v>193</v>
      </c>
      <c r="M290" s="8" t="s">
        <v>223</v>
      </c>
      <c r="N290" s="8" t="s">
        <v>195</v>
      </c>
      <c r="O290" s="8" t="s">
        <v>224</v>
      </c>
      <c r="P290" s="8" t="s">
        <v>1286</v>
      </c>
      <c r="R290" s="8" t="s">
        <v>267</v>
      </c>
      <c r="S290" s="8" t="s">
        <v>1287</v>
      </c>
      <c r="T290" s="8" t="s">
        <v>201</v>
      </c>
      <c r="U290" s="8" t="s">
        <v>191</v>
      </c>
      <c r="W290" s="8" t="s">
        <v>203</v>
      </c>
      <c r="X290" s="8" t="s">
        <v>229</v>
      </c>
      <c r="Y290" s="8">
        <v>9</v>
      </c>
      <c r="Z290" s="8">
        <v>9</v>
      </c>
      <c r="AA290" s="8">
        <v>0</v>
      </c>
      <c r="AB290" s="8">
        <v>0</v>
      </c>
      <c r="AC290" s="8">
        <v>0</v>
      </c>
      <c r="AD290" s="8">
        <v>0</v>
      </c>
      <c r="AE290" s="8">
        <v>0</v>
      </c>
      <c r="AF290" s="8">
        <v>9</v>
      </c>
      <c r="AG290" s="8">
        <v>0</v>
      </c>
      <c r="AH290" s="8">
        <v>9</v>
      </c>
      <c r="AI290" s="8">
        <v>0</v>
      </c>
      <c r="AJ290" s="8" t="s">
        <v>251</v>
      </c>
      <c r="AK290" s="8" t="s">
        <v>63</v>
      </c>
      <c r="AL290" s="8" t="s">
        <v>670</v>
      </c>
    </row>
    <row r="291" spans="1:38" x14ac:dyDescent="0.35">
      <c r="A291" s="8">
        <v>452338</v>
      </c>
      <c r="B291" s="8">
        <v>110384</v>
      </c>
      <c r="C291" s="8" t="s">
        <v>188</v>
      </c>
      <c r="D291" s="8">
        <v>72715</v>
      </c>
      <c r="E291" s="8" t="s">
        <v>1285</v>
      </c>
      <c r="F291" s="8">
        <v>3246642</v>
      </c>
      <c r="G291" s="8">
        <v>4.63</v>
      </c>
      <c r="H291" s="8" t="s">
        <v>222</v>
      </c>
      <c r="I291" s="59">
        <v>45649</v>
      </c>
      <c r="J291" s="8" t="s">
        <v>191</v>
      </c>
      <c r="K291" s="8" t="s">
        <v>192</v>
      </c>
      <c r="L291" s="8" t="s">
        <v>230</v>
      </c>
      <c r="M291" s="8" t="s">
        <v>223</v>
      </c>
      <c r="N291" s="8" t="s">
        <v>195</v>
      </c>
      <c r="O291" s="8" t="s">
        <v>224</v>
      </c>
      <c r="P291" s="8" t="s">
        <v>1286</v>
      </c>
      <c r="R291" s="8" t="s">
        <v>267</v>
      </c>
      <c r="S291" s="8" t="s">
        <v>1287</v>
      </c>
      <c r="T291" s="8" t="s">
        <v>201</v>
      </c>
      <c r="U291" s="8" t="s">
        <v>191</v>
      </c>
      <c r="W291" s="8" t="s">
        <v>207</v>
      </c>
      <c r="X291" s="8" t="s">
        <v>204</v>
      </c>
      <c r="Y291" s="8">
        <v>8</v>
      </c>
      <c r="Z291" s="8">
        <v>8</v>
      </c>
      <c r="AA291" s="8">
        <v>0</v>
      </c>
      <c r="AB291" s="8">
        <v>0</v>
      </c>
      <c r="AC291" s="8">
        <v>0</v>
      </c>
      <c r="AD291" s="8">
        <v>0</v>
      </c>
      <c r="AE291" s="8">
        <v>0</v>
      </c>
      <c r="AF291" s="8">
        <v>8</v>
      </c>
      <c r="AG291" s="8">
        <v>0</v>
      </c>
      <c r="AH291" s="8">
        <v>8</v>
      </c>
      <c r="AI291" s="8">
        <v>0</v>
      </c>
      <c r="AJ291" s="8" t="s">
        <v>251</v>
      </c>
      <c r="AK291" s="8" t="s">
        <v>63</v>
      </c>
      <c r="AL291" s="8" t="s">
        <v>670</v>
      </c>
    </row>
    <row r="292" spans="1:38" x14ac:dyDescent="0.35">
      <c r="A292" s="8">
        <v>452338</v>
      </c>
      <c r="B292" s="8">
        <v>110384</v>
      </c>
      <c r="C292" s="8" t="s">
        <v>188</v>
      </c>
      <c r="D292" s="8">
        <v>72715</v>
      </c>
      <c r="E292" s="8" t="s">
        <v>1285</v>
      </c>
      <c r="F292" s="8">
        <v>3246642</v>
      </c>
      <c r="G292" s="8">
        <v>4.63</v>
      </c>
      <c r="H292" s="8" t="s">
        <v>222</v>
      </c>
      <c r="I292" s="59">
        <v>45649</v>
      </c>
      <c r="J292" s="8" t="s">
        <v>191</v>
      </c>
      <c r="K292" s="8" t="s">
        <v>192</v>
      </c>
      <c r="L292" s="8" t="s">
        <v>230</v>
      </c>
      <c r="M292" s="8" t="s">
        <v>223</v>
      </c>
      <c r="N292" s="8" t="s">
        <v>195</v>
      </c>
      <c r="O292" s="8" t="s">
        <v>224</v>
      </c>
      <c r="P292" s="8" t="s">
        <v>1286</v>
      </c>
      <c r="R292" s="8" t="s">
        <v>267</v>
      </c>
      <c r="S292" s="8" t="s">
        <v>1287</v>
      </c>
      <c r="T292" s="8" t="s">
        <v>201</v>
      </c>
      <c r="U292" s="8" t="s">
        <v>191</v>
      </c>
      <c r="W292" s="8" t="s">
        <v>203</v>
      </c>
      <c r="X292" s="8" t="s">
        <v>204</v>
      </c>
      <c r="Y292" s="8">
        <v>8</v>
      </c>
      <c r="Z292" s="8">
        <v>8</v>
      </c>
      <c r="AA292" s="8">
        <v>0</v>
      </c>
      <c r="AB292" s="8">
        <v>0</v>
      </c>
      <c r="AC292" s="8">
        <v>0</v>
      </c>
      <c r="AD292" s="8">
        <v>0</v>
      </c>
      <c r="AE292" s="8">
        <v>0</v>
      </c>
      <c r="AF292" s="8">
        <v>8</v>
      </c>
      <c r="AG292" s="8">
        <v>0</v>
      </c>
      <c r="AH292" s="8">
        <v>8</v>
      </c>
      <c r="AI292" s="8">
        <v>0</v>
      </c>
      <c r="AJ292" s="8" t="s">
        <v>251</v>
      </c>
      <c r="AK292" s="8" t="s">
        <v>63</v>
      </c>
      <c r="AL292" s="8" t="s">
        <v>670</v>
      </c>
    </row>
    <row r="293" spans="1:38" x14ac:dyDescent="0.35">
      <c r="A293" s="8">
        <v>452338</v>
      </c>
      <c r="B293" s="8">
        <v>110384</v>
      </c>
      <c r="C293" s="8" t="s">
        <v>188</v>
      </c>
      <c r="D293" s="8">
        <v>72715</v>
      </c>
      <c r="E293" s="8" t="s">
        <v>1285</v>
      </c>
      <c r="F293" s="8">
        <v>3246642</v>
      </c>
      <c r="G293" s="8">
        <v>4.63</v>
      </c>
      <c r="H293" s="8" t="s">
        <v>222</v>
      </c>
      <c r="I293" s="59">
        <v>45649</v>
      </c>
      <c r="J293" s="8" t="s">
        <v>191</v>
      </c>
      <c r="K293" s="8" t="s">
        <v>192</v>
      </c>
      <c r="L293" s="8" t="s">
        <v>230</v>
      </c>
      <c r="M293" s="8" t="s">
        <v>223</v>
      </c>
      <c r="N293" s="8" t="s">
        <v>195</v>
      </c>
      <c r="O293" s="8" t="s">
        <v>224</v>
      </c>
      <c r="P293" s="8" t="s">
        <v>1286</v>
      </c>
      <c r="R293" s="8" t="s">
        <v>267</v>
      </c>
      <c r="S293" s="8" t="s">
        <v>1287</v>
      </c>
      <c r="T293" s="8" t="s">
        <v>201</v>
      </c>
      <c r="U293" s="8" t="s">
        <v>191</v>
      </c>
      <c r="W293" s="8" t="s">
        <v>203</v>
      </c>
      <c r="X293" s="8" t="s">
        <v>206</v>
      </c>
      <c r="Y293" s="8">
        <v>3</v>
      </c>
      <c r="Z293" s="8">
        <v>3</v>
      </c>
      <c r="AA293" s="8">
        <v>0</v>
      </c>
      <c r="AB293" s="8">
        <v>0</v>
      </c>
      <c r="AC293" s="8">
        <v>0</v>
      </c>
      <c r="AD293" s="8">
        <v>0</v>
      </c>
      <c r="AE293" s="8">
        <v>0</v>
      </c>
      <c r="AF293" s="8">
        <v>3</v>
      </c>
      <c r="AG293" s="8">
        <v>0</v>
      </c>
      <c r="AH293" s="8">
        <v>3</v>
      </c>
      <c r="AI293" s="8">
        <v>0</v>
      </c>
      <c r="AJ293" s="8" t="s">
        <v>251</v>
      </c>
      <c r="AK293" s="8" t="s">
        <v>63</v>
      </c>
      <c r="AL293" s="8" t="s">
        <v>670</v>
      </c>
    </row>
    <row r="294" spans="1:38" x14ac:dyDescent="0.35">
      <c r="A294" s="8">
        <v>453260</v>
      </c>
      <c r="B294" s="8">
        <v>111356</v>
      </c>
      <c r="C294" s="8" t="s">
        <v>188</v>
      </c>
      <c r="D294" s="8">
        <v>72715</v>
      </c>
      <c r="E294" s="8" t="s">
        <v>283</v>
      </c>
      <c r="F294" s="8">
        <v>3043998</v>
      </c>
      <c r="G294" s="8">
        <v>6.44</v>
      </c>
      <c r="H294" s="8" t="s">
        <v>222</v>
      </c>
      <c r="I294" s="59">
        <v>44725</v>
      </c>
      <c r="J294" s="8" t="s">
        <v>191</v>
      </c>
      <c r="K294" s="8" t="s">
        <v>192</v>
      </c>
      <c r="L294" s="8" t="s">
        <v>230</v>
      </c>
      <c r="M294" s="8" t="s">
        <v>223</v>
      </c>
      <c r="N294" s="8" t="s">
        <v>195</v>
      </c>
      <c r="O294" s="8" t="s">
        <v>224</v>
      </c>
      <c r="P294" s="8" t="s">
        <v>266</v>
      </c>
      <c r="R294" s="8" t="s">
        <v>267</v>
      </c>
      <c r="S294" s="8" t="s">
        <v>284</v>
      </c>
      <c r="T294" s="8" t="s">
        <v>201</v>
      </c>
      <c r="U294" s="8" t="s">
        <v>191</v>
      </c>
      <c r="V294" s="59">
        <v>44791</v>
      </c>
      <c r="W294" s="8" t="s">
        <v>203</v>
      </c>
      <c r="X294" s="8" t="s">
        <v>211</v>
      </c>
      <c r="Y294" s="8">
        <v>16</v>
      </c>
      <c r="Z294" s="8">
        <v>16</v>
      </c>
      <c r="AA294" s="8">
        <v>16</v>
      </c>
      <c r="AB294" s="8">
        <v>16</v>
      </c>
      <c r="AC294" s="8">
        <v>0</v>
      </c>
      <c r="AD294" s="8">
        <v>0</v>
      </c>
      <c r="AE294" s="8">
        <v>0</v>
      </c>
      <c r="AF294" s="8">
        <v>0</v>
      </c>
      <c r="AG294" s="8">
        <v>0</v>
      </c>
      <c r="AH294" s="8">
        <v>0</v>
      </c>
      <c r="AI294" s="8">
        <v>0</v>
      </c>
      <c r="AJ294" s="8" t="s">
        <v>251</v>
      </c>
      <c r="AK294" s="8" t="s">
        <v>63</v>
      </c>
      <c r="AL294" s="8" t="s">
        <v>670</v>
      </c>
    </row>
    <row r="295" spans="1:38" x14ac:dyDescent="0.35">
      <c r="A295" s="28" t="s">
        <v>1401</v>
      </c>
      <c r="AH295" s="28">
        <f>SUM(AH174:AH294)</f>
        <v>1618</v>
      </c>
    </row>
    <row r="296" spans="1:38" x14ac:dyDescent="0.35">
      <c r="A296" s="28" t="s">
        <v>1402</v>
      </c>
      <c r="AH296" s="28">
        <f>AH133+AH173+AH295</f>
        <v>3943</v>
      </c>
    </row>
    <row r="298" spans="1:38" x14ac:dyDescent="0.35">
      <c r="A298" s="28" t="s">
        <v>1403</v>
      </c>
      <c r="AH298" s="28">
        <f>AH48+AH87+AH296</f>
        <v>4739</v>
      </c>
    </row>
    <row r="330" spans="34:34" x14ac:dyDescent="0.35">
      <c r="AH330" s="8">
        <f>SUM(AH6:AH329)</f>
        <v>18160</v>
      </c>
    </row>
    <row r="331" spans="34:34" x14ac:dyDescent="0.35">
      <c r="AH331" s="8">
        <f>SUBTOTAL(9,AH330)</f>
        <v>18160</v>
      </c>
    </row>
  </sheetData>
  <autoFilter ref="A5:AL5" xr:uid="{B15C0C26-C339-48E0-A0C0-30C996C7C12D}"/>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7D249-F37B-4E0B-B791-30F2C82E599A}">
  <dimension ref="A1:AJG1532"/>
  <sheetViews>
    <sheetView workbookViewId="0">
      <selection activeCell="A2" sqref="A2"/>
    </sheetView>
  </sheetViews>
  <sheetFormatPr defaultColWidth="8.84375" defaultRowHeight="15.5" x14ac:dyDescent="0.35"/>
  <cols>
    <col min="1" max="1" width="11.3046875" customWidth="1"/>
    <col min="2" max="2" width="82.4609375" customWidth="1"/>
    <col min="3" max="3" width="9.84375" customWidth="1"/>
    <col min="5" max="9" width="8.84375" style="87"/>
  </cols>
  <sheetData>
    <row r="1" spans="1:19" x14ac:dyDescent="0.35">
      <c r="A1" s="1" t="s">
        <v>1472</v>
      </c>
    </row>
    <row r="3" spans="1:19" ht="31" x14ac:dyDescent="0.35">
      <c r="A3" s="69" t="s">
        <v>1404</v>
      </c>
      <c r="B3" s="1" t="s">
        <v>136</v>
      </c>
      <c r="C3" s="69" t="s">
        <v>1405</v>
      </c>
      <c r="D3" s="70" t="s">
        <v>1406</v>
      </c>
      <c r="E3" s="71" t="s">
        <v>1407</v>
      </c>
      <c r="F3" s="71" t="s">
        <v>1408</v>
      </c>
      <c r="G3" s="71" t="s">
        <v>1409</v>
      </c>
      <c r="H3" s="71" t="s">
        <v>1410</v>
      </c>
      <c r="I3" s="71" t="s">
        <v>1411</v>
      </c>
      <c r="J3" s="70" t="s">
        <v>1412</v>
      </c>
      <c r="K3" s="70" t="s">
        <v>1413</v>
      </c>
      <c r="L3" s="70" t="s">
        <v>1414</v>
      </c>
      <c r="M3" s="70" t="s">
        <v>1415</v>
      </c>
      <c r="N3" s="70" t="s">
        <v>1416</v>
      </c>
      <c r="O3" s="70" t="s">
        <v>1417</v>
      </c>
      <c r="P3" s="70" t="s">
        <v>1418</v>
      </c>
      <c r="Q3" s="70" t="s">
        <v>1419</v>
      </c>
      <c r="R3" s="70" t="s">
        <v>1420</v>
      </c>
      <c r="S3" s="70" t="s">
        <v>1421</v>
      </c>
    </row>
    <row r="4" spans="1:19" x14ac:dyDescent="0.35">
      <c r="A4" s="126" t="s">
        <v>1422</v>
      </c>
      <c r="B4" s="126"/>
      <c r="C4" s="126"/>
      <c r="D4" s="126"/>
      <c r="E4" s="126"/>
      <c r="F4" s="126"/>
      <c r="G4" s="126"/>
      <c r="H4" s="126"/>
      <c r="I4" s="126"/>
      <c r="J4" s="126"/>
      <c r="K4" s="126"/>
      <c r="L4" s="126"/>
      <c r="M4" s="126"/>
      <c r="N4" s="126"/>
      <c r="O4" s="126"/>
      <c r="P4" s="126"/>
      <c r="Q4" s="126"/>
      <c r="R4" s="126"/>
      <c r="S4" s="126"/>
    </row>
    <row r="5" spans="1:19" x14ac:dyDescent="0.35">
      <c r="A5" s="72"/>
      <c r="B5" t="s">
        <v>1423</v>
      </c>
      <c r="C5" s="73">
        <f>SUM(D5:S5)</f>
        <v>834</v>
      </c>
      <c r="D5" s="73">
        <v>834</v>
      </c>
      <c r="E5" s="74"/>
      <c r="F5" s="74"/>
      <c r="G5" s="74"/>
      <c r="H5" s="74"/>
      <c r="I5" s="74"/>
      <c r="J5" s="73"/>
      <c r="K5" s="73"/>
      <c r="L5" s="73"/>
      <c r="M5" s="73"/>
      <c r="N5" s="73"/>
      <c r="O5" s="73"/>
      <c r="P5" s="73"/>
      <c r="Q5" s="73"/>
      <c r="R5" s="73"/>
    </row>
    <row r="6" spans="1:19" x14ac:dyDescent="0.35">
      <c r="A6" s="72"/>
      <c r="B6" s="1" t="s">
        <v>23</v>
      </c>
      <c r="C6" s="73">
        <f>SUM(D6:S6)</f>
        <v>834</v>
      </c>
      <c r="D6" s="73">
        <v>834</v>
      </c>
      <c r="E6" s="74"/>
      <c r="F6" s="74"/>
      <c r="G6" s="74"/>
      <c r="H6" s="74"/>
      <c r="I6" s="74"/>
      <c r="J6" s="73"/>
      <c r="K6" s="73"/>
      <c r="L6" s="73"/>
      <c r="M6" s="73"/>
      <c r="N6" s="73"/>
      <c r="O6" s="73"/>
      <c r="P6" s="73"/>
      <c r="Q6" s="73"/>
      <c r="R6" s="73"/>
    </row>
    <row r="7" spans="1:19" x14ac:dyDescent="0.35">
      <c r="A7" s="126" t="s">
        <v>1392</v>
      </c>
      <c r="B7" s="126"/>
      <c r="C7" s="126"/>
      <c r="D7" s="126"/>
      <c r="E7" s="126"/>
      <c r="F7" s="126"/>
      <c r="G7" s="126"/>
      <c r="H7" s="126"/>
      <c r="I7" s="126"/>
      <c r="J7" s="126"/>
      <c r="K7" s="126"/>
      <c r="L7" s="126"/>
      <c r="M7" s="126"/>
      <c r="N7" s="126"/>
      <c r="O7" s="126"/>
      <c r="P7" s="126"/>
      <c r="Q7" s="126"/>
      <c r="R7" s="126"/>
      <c r="S7" s="126"/>
    </row>
    <row r="8" spans="1:19" x14ac:dyDescent="0.35">
      <c r="A8" s="75"/>
      <c r="B8" s="76" t="s">
        <v>1423</v>
      </c>
      <c r="C8" s="73">
        <f>SUM(D8:S8)</f>
        <v>291</v>
      </c>
      <c r="D8" s="73">
        <v>0</v>
      </c>
      <c r="E8" s="74">
        <v>59</v>
      </c>
      <c r="F8" s="74">
        <v>58</v>
      </c>
      <c r="G8" s="74">
        <v>58</v>
      </c>
      <c r="H8" s="74">
        <v>58</v>
      </c>
      <c r="I8" s="74">
        <v>58</v>
      </c>
      <c r="J8" s="73">
        <v>0</v>
      </c>
      <c r="K8" s="73">
        <v>0</v>
      </c>
      <c r="L8" s="73">
        <v>0</v>
      </c>
      <c r="M8" s="73">
        <v>0</v>
      </c>
      <c r="N8" s="73">
        <v>0</v>
      </c>
      <c r="O8" s="73">
        <v>0</v>
      </c>
      <c r="P8" s="73">
        <v>0</v>
      </c>
      <c r="Q8" s="73">
        <v>0</v>
      </c>
      <c r="R8" s="73">
        <v>0</v>
      </c>
      <c r="S8" s="73">
        <v>0</v>
      </c>
    </row>
    <row r="9" spans="1:19" x14ac:dyDescent="0.35">
      <c r="A9" s="72"/>
      <c r="B9" s="1" t="s">
        <v>23</v>
      </c>
      <c r="C9" s="70">
        <f>SUM(D8:S8)</f>
        <v>291</v>
      </c>
      <c r="D9" s="70">
        <f>SUM(D8)</f>
        <v>0</v>
      </c>
      <c r="E9" s="71">
        <f>SUM(E8)</f>
        <v>59</v>
      </c>
      <c r="F9" s="71">
        <f t="shared" ref="F9:I9" si="0">SUM(F8)</f>
        <v>58</v>
      </c>
      <c r="G9" s="71">
        <f t="shared" si="0"/>
        <v>58</v>
      </c>
      <c r="H9" s="71">
        <f t="shared" si="0"/>
        <v>58</v>
      </c>
      <c r="I9" s="71">
        <f t="shared" si="0"/>
        <v>58</v>
      </c>
      <c r="J9" s="70">
        <f>SUM(J8)</f>
        <v>0</v>
      </c>
      <c r="K9" s="70">
        <f t="shared" ref="K9:S9" si="1">SUM(K8)</f>
        <v>0</v>
      </c>
      <c r="L9" s="70">
        <f t="shared" si="1"/>
        <v>0</v>
      </c>
      <c r="M9" s="70">
        <f t="shared" si="1"/>
        <v>0</v>
      </c>
      <c r="N9" s="70">
        <f t="shared" si="1"/>
        <v>0</v>
      </c>
      <c r="O9" s="70">
        <f t="shared" si="1"/>
        <v>0</v>
      </c>
      <c r="P9" s="70">
        <f t="shared" si="1"/>
        <v>0</v>
      </c>
      <c r="Q9" s="70">
        <f t="shared" si="1"/>
        <v>0</v>
      </c>
      <c r="R9" s="70">
        <f t="shared" si="1"/>
        <v>0</v>
      </c>
      <c r="S9" s="70">
        <f t="shared" si="1"/>
        <v>0</v>
      </c>
    </row>
    <row r="10" spans="1:19" x14ac:dyDescent="0.35">
      <c r="A10" s="126" t="s">
        <v>1394</v>
      </c>
      <c r="B10" s="126"/>
      <c r="C10" s="126"/>
      <c r="D10" s="126"/>
      <c r="E10" s="126"/>
      <c r="F10" s="126"/>
      <c r="G10" s="126"/>
      <c r="H10" s="126"/>
      <c r="I10" s="126"/>
      <c r="J10" s="126"/>
      <c r="K10" s="126"/>
      <c r="L10" s="126"/>
      <c r="M10" s="126"/>
      <c r="N10" s="126"/>
      <c r="O10" s="126"/>
      <c r="P10" s="126"/>
      <c r="Q10" s="126"/>
      <c r="R10" s="126"/>
      <c r="S10" s="126"/>
    </row>
    <row r="11" spans="1:19" ht="15" customHeight="1" x14ac:dyDescent="0.35">
      <c r="A11" s="72"/>
      <c r="B11" t="s">
        <v>1424</v>
      </c>
      <c r="C11" s="73">
        <f>SUM(E11:S11)</f>
        <v>15</v>
      </c>
      <c r="D11" s="73"/>
      <c r="E11" s="74">
        <v>15</v>
      </c>
      <c r="F11" s="74"/>
      <c r="G11" s="74"/>
      <c r="H11" s="74"/>
      <c r="I11" s="74"/>
      <c r="J11" s="73"/>
      <c r="K11" s="73"/>
      <c r="L11" s="73"/>
      <c r="M11" s="73"/>
      <c r="N11" s="73"/>
      <c r="O11" s="73"/>
      <c r="P11" s="73"/>
      <c r="Q11" s="73"/>
      <c r="R11" s="73"/>
    </row>
    <row r="12" spans="1:19" ht="15" customHeight="1" x14ac:dyDescent="0.35">
      <c r="A12" s="72"/>
      <c r="B12" t="s">
        <v>1425</v>
      </c>
      <c r="C12" s="73">
        <f t="shared" ref="C12:C23" si="2">SUM(E12:S12)</f>
        <v>1</v>
      </c>
      <c r="D12" s="73"/>
      <c r="E12" s="74">
        <v>1</v>
      </c>
      <c r="F12" s="74"/>
      <c r="G12" s="74"/>
      <c r="H12" s="74"/>
      <c r="I12" s="74"/>
      <c r="J12" s="73"/>
      <c r="K12" s="73"/>
      <c r="L12" s="73"/>
      <c r="M12" s="73"/>
      <c r="N12" s="73"/>
      <c r="O12" s="73"/>
      <c r="P12" s="73"/>
      <c r="Q12" s="73"/>
      <c r="R12" s="73"/>
    </row>
    <row r="13" spans="1:19" ht="15" customHeight="1" x14ac:dyDescent="0.35">
      <c r="A13" s="72"/>
      <c r="B13" t="s">
        <v>1426</v>
      </c>
      <c r="C13" s="73">
        <f t="shared" si="2"/>
        <v>18</v>
      </c>
      <c r="D13" s="73"/>
      <c r="E13" s="74">
        <v>18</v>
      </c>
      <c r="F13" s="74"/>
      <c r="G13" s="74"/>
      <c r="H13" s="74"/>
      <c r="I13" s="74"/>
      <c r="J13" s="73"/>
      <c r="K13" s="73"/>
      <c r="L13" s="73"/>
      <c r="M13" s="73"/>
      <c r="N13" s="73"/>
      <c r="O13" s="73"/>
      <c r="P13" s="73"/>
      <c r="Q13" s="73"/>
      <c r="R13" s="73"/>
    </row>
    <row r="14" spans="1:19" ht="15" customHeight="1" x14ac:dyDescent="0.35">
      <c r="A14" s="72"/>
      <c r="B14" t="s">
        <v>1427</v>
      </c>
      <c r="C14" s="73">
        <f t="shared" si="2"/>
        <v>13</v>
      </c>
      <c r="D14" s="73"/>
      <c r="E14" s="74"/>
      <c r="F14" s="74">
        <v>13</v>
      </c>
      <c r="G14" s="74"/>
      <c r="H14" s="74"/>
      <c r="I14" s="74"/>
      <c r="J14" s="73"/>
      <c r="K14" s="73"/>
      <c r="L14" s="73"/>
      <c r="M14" s="73"/>
      <c r="N14" s="73"/>
      <c r="O14" s="73"/>
      <c r="P14" s="73"/>
      <c r="Q14" s="73"/>
      <c r="R14" s="73"/>
    </row>
    <row r="15" spans="1:19" ht="15" customHeight="1" x14ac:dyDescent="0.35">
      <c r="A15" s="72"/>
      <c r="B15" s="8" t="s">
        <v>1428</v>
      </c>
      <c r="C15" s="73">
        <f t="shared" si="2"/>
        <v>84</v>
      </c>
      <c r="D15" s="73"/>
      <c r="E15" s="74">
        <v>50</v>
      </c>
      <c r="F15" s="74">
        <v>34</v>
      </c>
      <c r="G15" s="74"/>
      <c r="H15" s="74"/>
      <c r="I15" s="74"/>
      <c r="J15" s="73"/>
      <c r="K15" s="73"/>
      <c r="L15" s="73"/>
      <c r="M15" s="73"/>
      <c r="N15" s="73"/>
      <c r="O15" s="73"/>
      <c r="P15" s="73"/>
      <c r="Q15" s="73"/>
      <c r="R15" s="73"/>
    </row>
    <row r="16" spans="1:19" ht="15" customHeight="1" x14ac:dyDescent="0.35">
      <c r="A16" s="72"/>
      <c r="B16" s="8" t="s">
        <v>1429</v>
      </c>
      <c r="C16" s="73">
        <f t="shared" si="2"/>
        <v>70</v>
      </c>
      <c r="D16" s="73"/>
      <c r="E16" s="74">
        <v>30</v>
      </c>
      <c r="F16" s="74">
        <v>40</v>
      </c>
      <c r="G16" s="74"/>
      <c r="H16" s="74"/>
      <c r="I16" s="74"/>
      <c r="J16" s="73"/>
      <c r="K16" s="73"/>
      <c r="L16" s="73"/>
      <c r="M16" s="73"/>
      <c r="N16" s="73"/>
      <c r="O16" s="73"/>
      <c r="P16" s="73"/>
      <c r="Q16" s="73"/>
      <c r="R16" s="73"/>
    </row>
    <row r="17" spans="1:20" ht="15" customHeight="1" x14ac:dyDescent="0.35">
      <c r="A17" s="72"/>
      <c r="B17" s="8" t="s">
        <v>1430</v>
      </c>
      <c r="C17" s="73">
        <f t="shared" si="2"/>
        <v>24</v>
      </c>
      <c r="D17" s="73"/>
      <c r="E17" s="74">
        <v>18</v>
      </c>
      <c r="F17" s="74">
        <v>6</v>
      </c>
      <c r="G17" s="74"/>
      <c r="H17" s="74"/>
      <c r="I17" s="74"/>
      <c r="J17" s="73"/>
      <c r="K17" s="73"/>
      <c r="L17" s="73"/>
      <c r="M17" s="73"/>
      <c r="N17" s="73"/>
      <c r="O17" s="73"/>
      <c r="P17" s="73"/>
      <c r="Q17" s="73"/>
      <c r="R17" s="73"/>
    </row>
    <row r="18" spans="1:20" x14ac:dyDescent="0.35">
      <c r="A18" s="75"/>
      <c r="B18" s="8" t="s">
        <v>1431</v>
      </c>
      <c r="C18" s="73">
        <f t="shared" si="2"/>
        <v>30</v>
      </c>
      <c r="D18" s="77"/>
      <c r="E18" s="78"/>
      <c r="F18" s="78"/>
      <c r="G18" s="78"/>
      <c r="H18" s="74"/>
      <c r="I18" s="74">
        <v>30</v>
      </c>
      <c r="J18" s="77"/>
      <c r="K18" s="77"/>
      <c r="L18" s="77"/>
      <c r="M18" s="77"/>
      <c r="N18" s="77"/>
      <c r="O18" s="77"/>
      <c r="P18" s="77"/>
      <c r="Q18" s="77"/>
      <c r="R18" s="77"/>
      <c r="S18" s="77"/>
    </row>
    <row r="19" spans="1:20" ht="15" customHeight="1" x14ac:dyDescent="0.35">
      <c r="A19" s="72"/>
      <c r="B19" s="8" t="s">
        <v>1432</v>
      </c>
      <c r="C19" s="73">
        <f t="shared" si="2"/>
        <v>12</v>
      </c>
      <c r="D19" s="73"/>
      <c r="E19" s="74">
        <v>12</v>
      </c>
      <c r="F19" s="74"/>
      <c r="G19" s="74"/>
      <c r="H19" s="74"/>
      <c r="I19" s="74"/>
      <c r="J19" s="73"/>
      <c r="K19" s="73"/>
      <c r="L19" s="73"/>
      <c r="M19" s="73"/>
      <c r="N19" s="73"/>
      <c r="O19" s="73"/>
      <c r="P19" s="73"/>
      <c r="Q19" s="73"/>
      <c r="R19" s="73"/>
    </row>
    <row r="20" spans="1:20" ht="15" customHeight="1" x14ac:dyDescent="0.35">
      <c r="A20" s="72"/>
      <c r="B20" s="8" t="s">
        <v>1433</v>
      </c>
      <c r="C20" s="73">
        <f t="shared" si="2"/>
        <v>24</v>
      </c>
      <c r="D20" s="73"/>
      <c r="E20" s="74">
        <v>24</v>
      </c>
      <c r="F20" s="74"/>
      <c r="G20" s="74"/>
      <c r="H20" s="74"/>
      <c r="I20" s="74"/>
      <c r="J20" s="73"/>
      <c r="K20" s="73"/>
      <c r="L20" s="73"/>
      <c r="M20" s="73"/>
      <c r="N20" s="73"/>
      <c r="O20" s="73"/>
      <c r="P20" s="73"/>
      <c r="Q20" s="73"/>
      <c r="R20" s="73"/>
    </row>
    <row r="21" spans="1:20" ht="15" customHeight="1" x14ac:dyDescent="0.35">
      <c r="A21" s="72"/>
      <c r="B21" s="8" t="s">
        <v>1434</v>
      </c>
      <c r="C21" s="73">
        <f t="shared" si="2"/>
        <v>10</v>
      </c>
      <c r="D21" s="73"/>
      <c r="E21" s="74"/>
      <c r="F21" s="74"/>
      <c r="G21" s="74">
        <v>10</v>
      </c>
      <c r="H21" s="74"/>
      <c r="I21" s="74"/>
      <c r="J21" s="73"/>
      <c r="K21" s="73"/>
      <c r="L21" s="73"/>
      <c r="M21" s="73"/>
      <c r="N21" s="73"/>
      <c r="O21" s="73"/>
      <c r="P21" s="73"/>
      <c r="Q21" s="73"/>
      <c r="R21" s="73"/>
    </row>
    <row r="22" spans="1:20" ht="15" customHeight="1" x14ac:dyDescent="0.35">
      <c r="A22" s="72"/>
      <c r="B22" s="8" t="s">
        <v>1435</v>
      </c>
      <c r="C22" s="73">
        <f t="shared" si="2"/>
        <v>12</v>
      </c>
      <c r="D22" s="73"/>
      <c r="E22" s="74"/>
      <c r="F22" s="74"/>
      <c r="G22" s="74">
        <v>12</v>
      </c>
      <c r="H22" s="74"/>
      <c r="I22" s="74"/>
      <c r="J22" s="73"/>
      <c r="K22" s="73"/>
      <c r="L22" s="73"/>
      <c r="M22" s="73"/>
      <c r="N22" s="73"/>
      <c r="O22" s="73"/>
      <c r="P22" s="73"/>
      <c r="Q22" s="73"/>
      <c r="R22" s="73"/>
    </row>
    <row r="23" spans="1:20" ht="15" customHeight="1" x14ac:dyDescent="0.35">
      <c r="A23" s="72"/>
      <c r="B23" s="8" t="s">
        <v>1436</v>
      </c>
      <c r="C23" s="73">
        <f t="shared" si="2"/>
        <v>12</v>
      </c>
      <c r="D23" s="73"/>
      <c r="E23" s="74"/>
      <c r="F23" s="74"/>
      <c r="G23" s="74">
        <v>12</v>
      </c>
      <c r="H23" s="74"/>
      <c r="I23" s="74"/>
      <c r="J23" s="73"/>
      <c r="K23" s="73"/>
      <c r="L23" s="73"/>
      <c r="M23" s="73"/>
      <c r="N23" s="73"/>
      <c r="O23" s="73"/>
      <c r="P23" s="73"/>
      <c r="Q23" s="73"/>
      <c r="R23" s="73"/>
    </row>
    <row r="24" spans="1:20" x14ac:dyDescent="0.35">
      <c r="A24" s="69"/>
      <c r="B24" s="1" t="s">
        <v>23</v>
      </c>
      <c r="C24" s="70">
        <f>SUM(C11:C23)</f>
        <v>325</v>
      </c>
      <c r="D24" s="70">
        <f>SUM(D11:D23)</f>
        <v>0</v>
      </c>
      <c r="E24" s="71">
        <f t="shared" ref="E24:I24" si="3">SUM(E11:E23)</f>
        <v>168</v>
      </c>
      <c r="F24" s="71">
        <f t="shared" si="3"/>
        <v>93</v>
      </c>
      <c r="G24" s="71">
        <f t="shared" si="3"/>
        <v>34</v>
      </c>
      <c r="H24" s="71">
        <f t="shared" si="3"/>
        <v>0</v>
      </c>
      <c r="I24" s="71">
        <f t="shared" si="3"/>
        <v>30</v>
      </c>
      <c r="J24" s="70">
        <f>SUM(J11:J23)</f>
        <v>0</v>
      </c>
      <c r="K24" s="70">
        <f t="shared" ref="K24:S24" si="4">SUM(K11:K23)</f>
        <v>0</v>
      </c>
      <c r="L24" s="70">
        <f t="shared" si="4"/>
        <v>0</v>
      </c>
      <c r="M24" s="70">
        <f t="shared" si="4"/>
        <v>0</v>
      </c>
      <c r="N24" s="70">
        <f t="shared" si="4"/>
        <v>0</v>
      </c>
      <c r="O24" s="70">
        <f t="shared" si="4"/>
        <v>0</v>
      </c>
      <c r="P24" s="70">
        <f t="shared" si="4"/>
        <v>0</v>
      </c>
      <c r="Q24" s="70">
        <f t="shared" si="4"/>
        <v>0</v>
      </c>
      <c r="R24" s="70">
        <f t="shared" si="4"/>
        <v>0</v>
      </c>
      <c r="S24" s="70">
        <f t="shared" si="4"/>
        <v>0</v>
      </c>
      <c r="T24" s="70">
        <f>SUM(D24:S24)</f>
        <v>325</v>
      </c>
    </row>
    <row r="25" spans="1:20" x14ac:dyDescent="0.35">
      <c r="A25" s="126" t="s">
        <v>1396</v>
      </c>
      <c r="B25" s="126"/>
      <c r="C25" s="126"/>
      <c r="D25" s="126"/>
      <c r="E25" s="126"/>
      <c r="F25" s="126"/>
      <c r="G25" s="126"/>
      <c r="H25" s="126"/>
      <c r="I25" s="126"/>
      <c r="J25" s="126"/>
      <c r="K25" s="126"/>
      <c r="L25" s="126"/>
      <c r="M25" s="126"/>
      <c r="N25" s="126"/>
      <c r="O25" s="126"/>
      <c r="P25" s="126"/>
      <c r="Q25" s="126"/>
      <c r="R25" s="126"/>
      <c r="S25" s="126"/>
    </row>
    <row r="26" spans="1:20" ht="15" customHeight="1" x14ac:dyDescent="0.35">
      <c r="A26" s="72" t="s">
        <v>1437</v>
      </c>
      <c r="B26" t="s">
        <v>1438</v>
      </c>
      <c r="C26" s="73">
        <f t="shared" ref="C26:C30" si="5">SUM(E26:S26)</f>
        <v>34</v>
      </c>
      <c r="D26" s="73"/>
      <c r="E26" s="74">
        <v>20</v>
      </c>
      <c r="F26" s="74"/>
      <c r="G26" s="74">
        <v>14</v>
      </c>
      <c r="H26" s="74"/>
      <c r="I26" s="74"/>
      <c r="J26" s="73"/>
      <c r="K26" s="73"/>
      <c r="L26" s="73"/>
      <c r="M26" s="73"/>
      <c r="N26" s="73"/>
      <c r="O26" s="73"/>
      <c r="P26" s="73"/>
      <c r="Q26" s="73"/>
      <c r="R26" s="73"/>
    </row>
    <row r="27" spans="1:20" x14ac:dyDescent="0.35">
      <c r="A27" s="72" t="s">
        <v>1439</v>
      </c>
      <c r="B27" t="s">
        <v>1440</v>
      </c>
      <c r="C27" s="73">
        <f t="shared" si="5"/>
        <v>302</v>
      </c>
      <c r="D27" s="73"/>
      <c r="E27" s="74">
        <v>20</v>
      </c>
      <c r="F27" s="74">
        <v>40</v>
      </c>
      <c r="G27" s="74">
        <v>50</v>
      </c>
      <c r="H27" s="74">
        <v>50</v>
      </c>
      <c r="I27" s="74">
        <v>50</v>
      </c>
      <c r="J27" s="73">
        <v>50</v>
      </c>
      <c r="K27" s="73">
        <v>42</v>
      </c>
      <c r="L27" s="73"/>
      <c r="M27" s="73"/>
      <c r="N27" s="73"/>
      <c r="O27" s="73"/>
      <c r="P27" s="73"/>
      <c r="Q27" s="73"/>
      <c r="R27" s="73"/>
    </row>
    <row r="28" spans="1:20" x14ac:dyDescent="0.35">
      <c r="A28" s="72" t="s">
        <v>74</v>
      </c>
      <c r="B28" t="s">
        <v>1441</v>
      </c>
      <c r="C28" s="73">
        <f t="shared" si="5"/>
        <v>52</v>
      </c>
      <c r="D28" s="73"/>
      <c r="E28" s="74">
        <v>30</v>
      </c>
      <c r="F28" s="74">
        <v>3</v>
      </c>
      <c r="G28" s="74"/>
      <c r="H28" s="74"/>
      <c r="I28" s="74">
        <v>19</v>
      </c>
      <c r="J28" s="73"/>
      <c r="K28" s="73"/>
      <c r="L28" s="73"/>
      <c r="M28" s="73"/>
      <c r="N28" s="73"/>
      <c r="O28" s="73"/>
      <c r="P28" s="73"/>
      <c r="Q28" s="73"/>
      <c r="R28" s="73"/>
    </row>
    <row r="29" spans="1:20" x14ac:dyDescent="0.35">
      <c r="A29" s="72" t="s">
        <v>1442</v>
      </c>
      <c r="B29" t="s">
        <v>1443</v>
      </c>
      <c r="C29" s="73">
        <f t="shared" si="5"/>
        <v>79</v>
      </c>
      <c r="D29" s="73"/>
      <c r="E29" s="74"/>
      <c r="F29" s="74"/>
      <c r="G29" s="74">
        <v>20</v>
      </c>
      <c r="H29" s="74">
        <v>50</v>
      </c>
      <c r="I29" s="74">
        <v>9</v>
      </c>
      <c r="J29" s="73"/>
      <c r="K29" s="73"/>
      <c r="L29" s="73"/>
      <c r="M29" s="73"/>
      <c r="N29" s="73"/>
      <c r="O29" s="73"/>
      <c r="P29" s="73"/>
      <c r="Q29" s="73"/>
      <c r="R29" s="73"/>
    </row>
    <row r="30" spans="1:20" ht="31" x14ac:dyDescent="0.35">
      <c r="A30" s="72" t="s">
        <v>1444</v>
      </c>
      <c r="B30" t="s">
        <v>1445</v>
      </c>
      <c r="C30" s="73">
        <f t="shared" si="5"/>
        <v>4</v>
      </c>
      <c r="D30" s="73"/>
      <c r="E30" s="74">
        <v>4</v>
      </c>
      <c r="F30" s="74"/>
      <c r="G30" s="74"/>
      <c r="H30" s="74"/>
      <c r="I30" s="74"/>
      <c r="J30" s="73"/>
      <c r="K30" s="73"/>
      <c r="L30" s="73"/>
      <c r="M30" s="73"/>
      <c r="N30" s="73"/>
      <c r="O30" s="73"/>
      <c r="P30" s="73"/>
      <c r="Q30" s="73"/>
      <c r="R30" s="73"/>
    </row>
    <row r="31" spans="1:20" x14ac:dyDescent="0.35">
      <c r="A31" s="69"/>
      <c r="B31" s="1" t="s">
        <v>23</v>
      </c>
      <c r="C31" s="70">
        <f>SUM(C26:C30)</f>
        <v>471</v>
      </c>
      <c r="D31" s="70">
        <f t="shared" ref="D31:S31" si="6">SUM(D26:D30)</f>
        <v>0</v>
      </c>
      <c r="E31" s="70">
        <f t="shared" si="6"/>
        <v>74</v>
      </c>
      <c r="F31" s="70">
        <f t="shared" si="6"/>
        <v>43</v>
      </c>
      <c r="G31" s="70">
        <f t="shared" si="6"/>
        <v>84</v>
      </c>
      <c r="H31" s="70">
        <f t="shared" si="6"/>
        <v>100</v>
      </c>
      <c r="I31" s="70">
        <f t="shared" si="6"/>
        <v>78</v>
      </c>
      <c r="J31" s="70">
        <f t="shared" si="6"/>
        <v>50</v>
      </c>
      <c r="K31" s="70">
        <f t="shared" si="6"/>
        <v>42</v>
      </c>
      <c r="L31" s="70">
        <f t="shared" si="6"/>
        <v>0</v>
      </c>
      <c r="M31" s="70">
        <f t="shared" si="6"/>
        <v>0</v>
      </c>
      <c r="N31" s="70">
        <f t="shared" si="6"/>
        <v>0</v>
      </c>
      <c r="O31" s="70">
        <f t="shared" si="6"/>
        <v>0</v>
      </c>
      <c r="P31" s="70">
        <f t="shared" si="6"/>
        <v>0</v>
      </c>
      <c r="Q31" s="70">
        <f t="shared" si="6"/>
        <v>0</v>
      </c>
      <c r="R31" s="70">
        <f t="shared" si="6"/>
        <v>0</v>
      </c>
      <c r="S31" s="70">
        <f t="shared" si="6"/>
        <v>0</v>
      </c>
      <c r="T31" s="70">
        <f>SUM(D31:S31)</f>
        <v>471</v>
      </c>
    </row>
    <row r="32" spans="1:20" x14ac:dyDescent="0.35">
      <c r="A32" s="126" t="s">
        <v>1398</v>
      </c>
      <c r="B32" s="126"/>
      <c r="C32" s="126"/>
      <c r="D32" s="126"/>
      <c r="E32" s="126"/>
      <c r="F32" s="126"/>
      <c r="G32" s="126"/>
      <c r="H32" s="126"/>
      <c r="I32" s="126"/>
      <c r="J32" s="126"/>
      <c r="K32" s="126"/>
      <c r="L32" s="126"/>
      <c r="M32" s="126"/>
      <c r="N32" s="126"/>
      <c r="O32" s="126"/>
      <c r="P32" s="126"/>
      <c r="Q32" s="126"/>
      <c r="R32" s="126"/>
      <c r="S32" s="126"/>
    </row>
    <row r="33" spans="1:20" x14ac:dyDescent="0.35">
      <c r="A33" s="79" t="s">
        <v>1446</v>
      </c>
      <c r="B33" s="80" t="s">
        <v>1447</v>
      </c>
      <c r="C33" s="73">
        <f>SUM(E33:S33)</f>
        <v>1324</v>
      </c>
      <c r="D33" s="81"/>
      <c r="E33" s="82">
        <v>115</v>
      </c>
      <c r="F33" s="82">
        <v>115</v>
      </c>
      <c r="G33" s="82">
        <v>115</v>
      </c>
      <c r="H33" s="82">
        <v>115</v>
      </c>
      <c r="I33" s="82">
        <v>115</v>
      </c>
      <c r="J33" s="81">
        <v>115</v>
      </c>
      <c r="K33" s="81">
        <v>115</v>
      </c>
      <c r="L33" s="81">
        <v>115</v>
      </c>
      <c r="M33" s="81">
        <v>115</v>
      </c>
      <c r="N33" s="81">
        <v>115</v>
      </c>
      <c r="O33" s="81">
        <v>90</v>
      </c>
      <c r="P33" s="81">
        <v>53</v>
      </c>
      <c r="Q33" s="81">
        <v>31</v>
      </c>
      <c r="R33" s="81"/>
      <c r="S33" s="81"/>
    </row>
    <row r="34" spans="1:20" x14ac:dyDescent="0.35">
      <c r="A34" s="72" t="s">
        <v>61</v>
      </c>
      <c r="B34" s="83" t="s">
        <v>88</v>
      </c>
      <c r="C34" s="73">
        <f>SUM(E34:S34)</f>
        <v>1001</v>
      </c>
      <c r="D34" s="81"/>
      <c r="E34" s="82">
        <v>120</v>
      </c>
      <c r="F34" s="82">
        <v>120</v>
      </c>
      <c r="G34" s="82">
        <v>120</v>
      </c>
      <c r="H34" s="82">
        <v>120</v>
      </c>
      <c r="I34" s="82">
        <v>120</v>
      </c>
      <c r="J34" s="81">
        <v>120</v>
      </c>
      <c r="K34" s="81">
        <v>100</v>
      </c>
      <c r="L34" s="81">
        <v>100</v>
      </c>
      <c r="M34" s="81">
        <v>75</v>
      </c>
      <c r="N34" s="73">
        <v>6</v>
      </c>
      <c r="O34" s="73"/>
      <c r="P34" s="73"/>
      <c r="Q34" s="73"/>
      <c r="R34" s="73"/>
    </row>
    <row r="35" spans="1:20" x14ac:dyDescent="0.35">
      <c r="A35" s="72" t="s">
        <v>62</v>
      </c>
      <c r="B35" t="s">
        <v>32</v>
      </c>
      <c r="C35" s="73">
        <f>SUM(E35:S35)</f>
        <v>1618</v>
      </c>
      <c r="D35" s="73"/>
      <c r="E35" s="74">
        <v>350</v>
      </c>
      <c r="F35" s="74">
        <v>300</v>
      </c>
      <c r="G35" s="74">
        <v>300</v>
      </c>
      <c r="H35" s="74">
        <v>250</v>
      </c>
      <c r="I35" s="74">
        <v>225</v>
      </c>
      <c r="J35" s="73">
        <v>193</v>
      </c>
      <c r="K35" s="73"/>
      <c r="L35" s="73"/>
      <c r="M35" s="73"/>
      <c r="N35" s="73"/>
      <c r="O35" s="73"/>
      <c r="P35" s="73"/>
      <c r="Q35" s="73"/>
      <c r="R35" s="73"/>
    </row>
    <row r="36" spans="1:20" x14ac:dyDescent="0.35">
      <c r="A36" s="69"/>
      <c r="B36" s="1" t="s">
        <v>1448</v>
      </c>
      <c r="C36" s="70">
        <f>SUM(C33:C35)</f>
        <v>3943</v>
      </c>
      <c r="D36" s="70">
        <f t="shared" ref="D36:S36" si="7">SUM(D33:D35)</f>
        <v>0</v>
      </c>
      <c r="E36" s="71">
        <f t="shared" si="7"/>
        <v>585</v>
      </c>
      <c r="F36" s="71">
        <f t="shared" si="7"/>
        <v>535</v>
      </c>
      <c r="G36" s="71">
        <f t="shared" si="7"/>
        <v>535</v>
      </c>
      <c r="H36" s="71">
        <f t="shared" si="7"/>
        <v>485</v>
      </c>
      <c r="I36" s="71">
        <f t="shared" si="7"/>
        <v>460</v>
      </c>
      <c r="J36" s="70">
        <f t="shared" si="7"/>
        <v>428</v>
      </c>
      <c r="K36" s="70">
        <f t="shared" si="7"/>
        <v>215</v>
      </c>
      <c r="L36" s="70">
        <f t="shared" si="7"/>
        <v>215</v>
      </c>
      <c r="M36" s="70">
        <f t="shared" si="7"/>
        <v>190</v>
      </c>
      <c r="N36" s="70">
        <f t="shared" si="7"/>
        <v>121</v>
      </c>
      <c r="O36" s="70">
        <f t="shared" si="7"/>
        <v>90</v>
      </c>
      <c r="P36" s="70">
        <f t="shared" si="7"/>
        <v>53</v>
      </c>
      <c r="Q36" s="70">
        <f t="shared" si="7"/>
        <v>31</v>
      </c>
      <c r="R36" s="70">
        <f t="shared" si="7"/>
        <v>0</v>
      </c>
      <c r="S36" s="70">
        <f t="shared" si="7"/>
        <v>0</v>
      </c>
      <c r="T36" s="70">
        <f>SUM(D36:S36)</f>
        <v>3943</v>
      </c>
    </row>
    <row r="37" spans="1:20" x14ac:dyDescent="0.35">
      <c r="A37" s="126" t="s">
        <v>1449</v>
      </c>
      <c r="B37" s="126"/>
      <c r="C37" s="126"/>
      <c r="D37" s="126"/>
      <c r="E37" s="126"/>
      <c r="F37" s="126"/>
      <c r="G37" s="126"/>
      <c r="H37" s="126"/>
      <c r="I37" s="126"/>
      <c r="J37" s="126"/>
      <c r="K37" s="126"/>
      <c r="L37" s="126"/>
      <c r="M37" s="126"/>
      <c r="N37" s="126"/>
      <c r="O37" s="126"/>
      <c r="P37" s="126"/>
      <c r="Q37" s="126"/>
      <c r="R37" s="126"/>
      <c r="S37" s="126"/>
    </row>
    <row r="38" spans="1:20" x14ac:dyDescent="0.35">
      <c r="A38" s="76"/>
      <c r="B38" s="76" t="s">
        <v>1450</v>
      </c>
      <c r="C38" s="81">
        <f>SUM(E38:S38)</f>
        <v>0</v>
      </c>
      <c r="D38" s="76"/>
      <c r="E38" s="84"/>
      <c r="F38" s="84"/>
      <c r="G38" s="84"/>
      <c r="H38" s="84"/>
      <c r="I38" s="84"/>
      <c r="J38" s="76"/>
      <c r="K38" s="76"/>
      <c r="L38" s="76"/>
      <c r="M38" s="76"/>
      <c r="N38" s="76"/>
      <c r="O38" s="76"/>
      <c r="P38" s="76"/>
      <c r="Q38" s="76"/>
      <c r="R38" s="76"/>
      <c r="S38" s="76"/>
    </row>
    <row r="39" spans="1:20" x14ac:dyDescent="0.35">
      <c r="A39" s="77"/>
      <c r="B39" s="70"/>
      <c r="C39" s="70">
        <v>0</v>
      </c>
      <c r="D39" s="77"/>
      <c r="E39" s="78"/>
      <c r="F39" s="78"/>
      <c r="G39" s="78"/>
      <c r="H39" s="78"/>
      <c r="I39" s="78"/>
      <c r="J39" s="77"/>
      <c r="K39" s="77"/>
      <c r="L39" s="77"/>
      <c r="M39" s="77"/>
      <c r="N39" s="77"/>
      <c r="O39" s="77"/>
      <c r="P39" s="77"/>
      <c r="Q39" s="77"/>
    </row>
    <row r="40" spans="1:20" x14ac:dyDescent="0.35">
      <c r="A40" s="126" t="s">
        <v>1364</v>
      </c>
      <c r="B40" s="126"/>
      <c r="C40" s="126"/>
      <c r="D40" s="126"/>
      <c r="E40" s="126"/>
      <c r="F40" s="126"/>
      <c r="G40" s="126"/>
      <c r="H40" s="126"/>
      <c r="I40" s="126"/>
      <c r="J40" s="126"/>
      <c r="K40" s="126"/>
      <c r="L40" s="126"/>
      <c r="M40" s="126"/>
      <c r="N40" s="126"/>
      <c r="O40" s="126"/>
      <c r="P40" s="126"/>
      <c r="Q40" s="126"/>
      <c r="R40" s="126"/>
      <c r="S40" s="126"/>
    </row>
    <row r="41" spans="1:20" x14ac:dyDescent="0.35">
      <c r="A41" s="76"/>
      <c r="B41" s="76" t="s">
        <v>1451</v>
      </c>
      <c r="C41" s="81">
        <f>SUM(E41:S41)</f>
        <v>52</v>
      </c>
      <c r="D41" s="81"/>
      <c r="E41" s="82"/>
      <c r="F41" s="82">
        <v>1</v>
      </c>
      <c r="G41" s="82">
        <v>-12</v>
      </c>
      <c r="H41" s="82"/>
      <c r="I41" s="82"/>
      <c r="J41" s="81">
        <v>63</v>
      </c>
      <c r="K41" s="81"/>
      <c r="L41" s="81"/>
      <c r="M41" s="81"/>
      <c r="N41" s="81"/>
      <c r="O41" s="81"/>
      <c r="P41" s="81"/>
      <c r="Q41" s="81"/>
      <c r="R41" s="81"/>
      <c r="S41" s="81"/>
    </row>
    <row r="42" spans="1:20" x14ac:dyDescent="0.35">
      <c r="A42" s="76"/>
      <c r="B42" s="76" t="s">
        <v>1452</v>
      </c>
      <c r="C42" s="81">
        <f>SUM(E42:S42)</f>
        <v>104</v>
      </c>
      <c r="D42" s="81"/>
      <c r="E42" s="82">
        <v>11</v>
      </c>
      <c r="F42" s="82">
        <v>47</v>
      </c>
      <c r="G42" s="82">
        <v>43</v>
      </c>
      <c r="H42" s="82">
        <v>3</v>
      </c>
      <c r="I42" s="82"/>
      <c r="J42" s="81"/>
      <c r="K42" s="81"/>
      <c r="L42" s="81"/>
      <c r="M42" s="81"/>
      <c r="N42" s="81"/>
      <c r="O42" s="81"/>
      <c r="P42" s="81"/>
      <c r="Q42" s="81"/>
      <c r="R42" s="81"/>
      <c r="S42" s="81"/>
    </row>
    <row r="43" spans="1:20" x14ac:dyDescent="0.35">
      <c r="A43" s="77"/>
      <c r="B43" s="70"/>
      <c r="C43" s="70">
        <f>SUM(C41:C42)</f>
        <v>156</v>
      </c>
      <c r="D43" s="85">
        <f t="shared" ref="D43:F43" si="8">SUM(D41:D42)</f>
        <v>0</v>
      </c>
      <c r="E43" s="86">
        <f t="shared" si="8"/>
        <v>11</v>
      </c>
      <c r="F43" s="86">
        <f t="shared" si="8"/>
        <v>48</v>
      </c>
      <c r="G43" s="86">
        <f>SUM(G41:G42)</f>
        <v>31</v>
      </c>
      <c r="H43" s="86">
        <f t="shared" ref="H43:S43" si="9">SUM(H41:H42)</f>
        <v>3</v>
      </c>
      <c r="I43" s="86">
        <f t="shared" si="9"/>
        <v>0</v>
      </c>
      <c r="J43" s="86">
        <f t="shared" si="9"/>
        <v>63</v>
      </c>
      <c r="K43" s="86">
        <f t="shared" si="9"/>
        <v>0</v>
      </c>
      <c r="L43" s="86">
        <f t="shared" si="9"/>
        <v>0</v>
      </c>
      <c r="M43" s="86">
        <f t="shared" si="9"/>
        <v>0</v>
      </c>
      <c r="N43" s="86">
        <f t="shared" si="9"/>
        <v>0</v>
      </c>
      <c r="O43" s="86">
        <f t="shared" si="9"/>
        <v>0</v>
      </c>
      <c r="P43" s="86">
        <f t="shared" si="9"/>
        <v>0</v>
      </c>
      <c r="Q43" s="86">
        <f t="shared" si="9"/>
        <v>0</v>
      </c>
      <c r="R43" s="86">
        <f t="shared" si="9"/>
        <v>0</v>
      </c>
      <c r="S43" s="86">
        <f t="shared" si="9"/>
        <v>0</v>
      </c>
      <c r="T43">
        <f>SUM(E43:S43)</f>
        <v>156</v>
      </c>
    </row>
    <row r="44" spans="1:20" x14ac:dyDescent="0.35">
      <c r="A44" s="126" t="s">
        <v>1453</v>
      </c>
      <c r="B44" s="126"/>
      <c r="C44" s="126"/>
      <c r="D44" s="126"/>
      <c r="E44" s="126"/>
      <c r="F44" s="126"/>
      <c r="G44" s="126"/>
      <c r="H44" s="126"/>
      <c r="I44" s="126"/>
      <c r="J44" s="126"/>
      <c r="K44" s="126"/>
      <c r="L44" s="126"/>
      <c r="M44" s="126"/>
      <c r="N44" s="126"/>
      <c r="O44" s="126"/>
      <c r="P44" s="126"/>
      <c r="Q44" s="126"/>
      <c r="R44" s="126"/>
      <c r="S44" s="126"/>
    </row>
    <row r="45" spans="1:20" x14ac:dyDescent="0.35">
      <c r="A45" s="72" t="s">
        <v>54</v>
      </c>
      <c r="B45" s="76" t="s">
        <v>81</v>
      </c>
      <c r="C45" s="73">
        <f>SUM(E45:S45)</f>
        <v>900</v>
      </c>
      <c r="D45" s="73"/>
      <c r="E45" s="74"/>
      <c r="F45" s="74"/>
      <c r="G45" s="74"/>
      <c r="H45" s="74"/>
      <c r="I45" s="74"/>
      <c r="J45" s="73">
        <v>40</v>
      </c>
      <c r="K45" s="73">
        <v>50</v>
      </c>
      <c r="L45" s="73">
        <v>100</v>
      </c>
      <c r="M45" s="73">
        <v>110</v>
      </c>
      <c r="N45" s="73">
        <v>110</v>
      </c>
      <c r="O45" s="73">
        <v>110</v>
      </c>
      <c r="P45" s="73">
        <v>110</v>
      </c>
      <c r="Q45" s="73">
        <v>110</v>
      </c>
      <c r="R45" s="73">
        <v>110</v>
      </c>
      <c r="S45" s="73">
        <v>50</v>
      </c>
    </row>
    <row r="46" spans="1:20" x14ac:dyDescent="0.35">
      <c r="A46" s="72" t="s">
        <v>55</v>
      </c>
      <c r="B46" s="76" t="s">
        <v>82</v>
      </c>
      <c r="C46" s="73">
        <f t="shared" ref="C46:C71" si="10">SUM(E46:S46)</f>
        <v>30</v>
      </c>
      <c r="D46" s="73"/>
      <c r="E46" s="74"/>
      <c r="F46" s="74"/>
      <c r="G46" s="74"/>
      <c r="H46" s="74"/>
      <c r="I46" s="74"/>
      <c r="J46" s="73">
        <v>10</v>
      </c>
      <c r="K46" s="73">
        <v>20</v>
      </c>
      <c r="L46" s="73"/>
      <c r="M46" s="73"/>
      <c r="N46" s="73"/>
      <c r="O46" s="73"/>
      <c r="P46" s="73"/>
      <c r="Q46" s="73"/>
      <c r="R46" s="73"/>
      <c r="S46" s="77"/>
    </row>
    <row r="47" spans="1:20" x14ac:dyDescent="0.35">
      <c r="A47" s="72" t="s">
        <v>56</v>
      </c>
      <c r="B47" t="s">
        <v>83</v>
      </c>
      <c r="C47" s="73">
        <f t="shared" si="10"/>
        <v>150</v>
      </c>
      <c r="D47" s="73"/>
      <c r="E47" s="74"/>
      <c r="F47" s="74"/>
      <c r="G47" s="74"/>
      <c r="H47" s="74"/>
      <c r="I47" s="74"/>
      <c r="J47" s="73"/>
      <c r="K47" s="73">
        <v>20</v>
      </c>
      <c r="L47" s="73">
        <v>50</v>
      </c>
      <c r="M47" s="73">
        <v>50</v>
      </c>
      <c r="N47" s="73">
        <v>30</v>
      </c>
      <c r="O47" s="73"/>
      <c r="P47" s="73"/>
      <c r="Q47" s="73"/>
      <c r="R47" s="73"/>
    </row>
    <row r="48" spans="1:20" x14ac:dyDescent="0.35">
      <c r="A48" s="72" t="s">
        <v>57</v>
      </c>
      <c r="B48" t="s">
        <v>84</v>
      </c>
      <c r="C48" s="73">
        <f t="shared" si="10"/>
        <v>300</v>
      </c>
      <c r="D48" s="73"/>
      <c r="E48" s="74"/>
      <c r="F48" s="74"/>
      <c r="G48" s="74"/>
      <c r="H48" s="74"/>
      <c r="I48" s="74">
        <v>50</v>
      </c>
      <c r="J48" s="73">
        <v>80</v>
      </c>
      <c r="K48" s="73">
        <v>80</v>
      </c>
      <c r="L48" s="73">
        <v>80</v>
      </c>
      <c r="M48" s="73">
        <v>10</v>
      </c>
      <c r="N48" s="73"/>
      <c r="O48" s="73"/>
      <c r="P48" s="73"/>
      <c r="Q48" s="73"/>
      <c r="R48" s="73"/>
    </row>
    <row r="49" spans="1:18" x14ac:dyDescent="0.35">
      <c r="A49" s="72" t="s">
        <v>58</v>
      </c>
      <c r="B49" t="s">
        <v>85</v>
      </c>
      <c r="C49" s="73">
        <f t="shared" si="10"/>
        <v>250</v>
      </c>
      <c r="D49" s="73"/>
      <c r="E49" s="74"/>
      <c r="F49" s="74"/>
      <c r="G49" s="74"/>
      <c r="H49" s="74"/>
      <c r="I49" s="74">
        <v>35</v>
      </c>
      <c r="J49" s="73"/>
      <c r="K49" s="73"/>
      <c r="L49" s="73"/>
      <c r="M49" s="73">
        <v>40</v>
      </c>
      <c r="N49" s="73">
        <v>40</v>
      </c>
      <c r="O49" s="73">
        <v>35</v>
      </c>
      <c r="P49" s="73">
        <v>50</v>
      </c>
      <c r="Q49" s="73">
        <v>50</v>
      </c>
      <c r="R49" s="73"/>
    </row>
    <row r="50" spans="1:18" x14ac:dyDescent="0.35">
      <c r="A50" s="72" t="s">
        <v>59</v>
      </c>
      <c r="B50" t="s">
        <v>86</v>
      </c>
      <c r="C50" s="73">
        <f t="shared" si="10"/>
        <v>30</v>
      </c>
      <c r="D50" s="73"/>
      <c r="E50" s="74"/>
      <c r="F50" s="74"/>
      <c r="G50" s="74"/>
      <c r="H50" s="74"/>
      <c r="I50" s="74"/>
      <c r="J50" s="73">
        <v>30</v>
      </c>
      <c r="K50" s="73"/>
      <c r="L50" s="73"/>
      <c r="M50" s="73"/>
      <c r="N50" s="73"/>
      <c r="O50" s="73"/>
      <c r="P50" s="73"/>
      <c r="Q50" s="73"/>
      <c r="R50" s="73"/>
    </row>
    <row r="51" spans="1:18" x14ac:dyDescent="0.35">
      <c r="A51" s="72" t="s">
        <v>60</v>
      </c>
      <c r="B51" t="s">
        <v>87</v>
      </c>
      <c r="C51" s="73">
        <f t="shared" si="10"/>
        <v>200</v>
      </c>
      <c r="D51" s="73"/>
      <c r="E51" s="74"/>
      <c r="F51" s="74"/>
      <c r="G51" s="74"/>
      <c r="H51" s="74"/>
      <c r="I51" s="74"/>
      <c r="J51" s="73"/>
      <c r="K51" s="73"/>
      <c r="L51" s="73"/>
      <c r="M51" s="73"/>
      <c r="N51" s="73">
        <v>50</v>
      </c>
      <c r="O51" s="73">
        <v>100</v>
      </c>
      <c r="P51" s="73">
        <v>50</v>
      </c>
      <c r="Q51" s="73"/>
      <c r="R51" s="73"/>
    </row>
    <row r="52" spans="1:18" x14ac:dyDescent="0.35">
      <c r="A52" s="72" t="s">
        <v>61</v>
      </c>
      <c r="B52" t="s">
        <v>88</v>
      </c>
      <c r="C52" s="73">
        <f t="shared" si="10"/>
        <v>350</v>
      </c>
      <c r="D52" s="73"/>
      <c r="E52" s="74"/>
      <c r="F52" s="74"/>
      <c r="G52" s="74"/>
      <c r="H52" s="74"/>
      <c r="I52" s="74"/>
      <c r="J52" s="73"/>
      <c r="K52" s="73"/>
      <c r="L52" s="73"/>
      <c r="M52" s="73">
        <v>100</v>
      </c>
      <c r="N52" s="73">
        <v>100</v>
      </c>
      <c r="O52" s="73">
        <v>50</v>
      </c>
      <c r="P52" s="73">
        <v>50</v>
      </c>
      <c r="Q52" s="73">
        <v>50</v>
      </c>
      <c r="R52" s="73"/>
    </row>
    <row r="53" spans="1:18" x14ac:dyDescent="0.35">
      <c r="A53" s="72" t="s">
        <v>62</v>
      </c>
      <c r="B53" t="s">
        <v>89</v>
      </c>
      <c r="C53" s="73">
        <f t="shared" si="10"/>
        <v>180</v>
      </c>
      <c r="D53" s="73"/>
      <c r="E53" s="74"/>
      <c r="F53" s="74"/>
      <c r="G53" s="74"/>
      <c r="H53" s="74"/>
      <c r="I53" s="74">
        <v>90</v>
      </c>
      <c r="J53" s="73">
        <v>90</v>
      </c>
      <c r="K53" s="73"/>
      <c r="L53" s="73"/>
      <c r="M53" s="73"/>
      <c r="N53" s="73"/>
      <c r="O53" s="73"/>
      <c r="P53" s="73"/>
      <c r="Q53" s="73"/>
      <c r="R53" s="73"/>
    </row>
    <row r="54" spans="1:18" x14ac:dyDescent="0.35">
      <c r="A54" s="72" t="s">
        <v>63</v>
      </c>
      <c r="B54" t="s">
        <v>43</v>
      </c>
      <c r="C54" s="73">
        <f t="shared" si="10"/>
        <v>30</v>
      </c>
      <c r="D54" s="73"/>
      <c r="E54" s="74"/>
      <c r="F54" s="74"/>
      <c r="G54" s="74"/>
      <c r="H54" s="74">
        <v>20</v>
      </c>
      <c r="I54" s="74">
        <v>10</v>
      </c>
      <c r="J54" s="73"/>
      <c r="K54" s="73"/>
      <c r="L54" s="73"/>
      <c r="M54" s="73"/>
      <c r="N54" s="73"/>
      <c r="O54" s="73"/>
      <c r="P54" s="73"/>
      <c r="Q54" s="73"/>
      <c r="R54" s="73"/>
    </row>
    <row r="55" spans="1:18" x14ac:dyDescent="0.35">
      <c r="A55" s="72" t="s">
        <v>64</v>
      </c>
      <c r="B55" t="s">
        <v>30</v>
      </c>
      <c r="C55" s="73">
        <f t="shared" si="10"/>
        <v>10</v>
      </c>
      <c r="D55" s="73"/>
      <c r="E55" s="74"/>
      <c r="F55" s="74"/>
      <c r="G55" s="74"/>
      <c r="H55" s="74"/>
      <c r="J55" s="73"/>
      <c r="K55" s="73">
        <v>10</v>
      </c>
      <c r="L55" s="73"/>
      <c r="M55" s="73"/>
      <c r="N55" s="73"/>
      <c r="O55" s="73"/>
      <c r="P55" s="73"/>
      <c r="Q55" s="73"/>
      <c r="R55" s="73"/>
    </row>
    <row r="56" spans="1:18" x14ac:dyDescent="0.35">
      <c r="A56" s="72" t="s">
        <v>65</v>
      </c>
      <c r="B56" t="s">
        <v>90</v>
      </c>
      <c r="C56" s="73">
        <f t="shared" si="10"/>
        <v>100</v>
      </c>
      <c r="D56" s="73"/>
      <c r="E56" s="74"/>
      <c r="F56" s="74"/>
      <c r="G56" s="74"/>
      <c r="H56" s="74"/>
      <c r="I56" s="74"/>
      <c r="J56" s="73"/>
      <c r="K56" s="73">
        <v>20</v>
      </c>
      <c r="L56" s="73">
        <v>50</v>
      </c>
      <c r="M56" s="73">
        <v>30</v>
      </c>
      <c r="N56" s="73"/>
      <c r="O56" s="73"/>
      <c r="P56" s="73"/>
      <c r="Q56" s="73"/>
      <c r="R56" s="73"/>
    </row>
    <row r="57" spans="1:18" x14ac:dyDescent="0.35">
      <c r="A57" s="72" t="s">
        <v>66</v>
      </c>
      <c r="B57" t="s">
        <v>91</v>
      </c>
      <c r="C57" s="73">
        <f t="shared" si="10"/>
        <v>100</v>
      </c>
      <c r="D57" s="73"/>
      <c r="E57" s="74"/>
      <c r="F57" s="74"/>
      <c r="G57" s="74"/>
      <c r="H57" s="74"/>
      <c r="I57" s="74"/>
      <c r="J57" s="73"/>
      <c r="K57" s="73">
        <v>30</v>
      </c>
      <c r="L57" s="73">
        <v>30</v>
      </c>
      <c r="M57" s="73">
        <v>20</v>
      </c>
      <c r="N57" s="73">
        <v>10</v>
      </c>
      <c r="O57" s="73">
        <v>10</v>
      </c>
      <c r="P57" s="73"/>
      <c r="Q57" s="73"/>
      <c r="R57" s="73"/>
    </row>
    <row r="58" spans="1:18" x14ac:dyDescent="0.35">
      <c r="A58" s="72" t="s">
        <v>67</v>
      </c>
      <c r="B58" t="s">
        <v>29</v>
      </c>
      <c r="C58" s="73">
        <f t="shared" si="10"/>
        <v>48</v>
      </c>
      <c r="D58" s="73"/>
      <c r="E58" s="74"/>
      <c r="F58" s="74"/>
      <c r="J58" s="73">
        <v>20</v>
      </c>
      <c r="K58" s="73">
        <v>20</v>
      </c>
      <c r="L58" s="73">
        <v>8</v>
      </c>
      <c r="M58" s="73"/>
      <c r="N58" s="73"/>
      <c r="O58" s="73"/>
      <c r="P58" s="73"/>
      <c r="Q58" s="73"/>
      <c r="R58" s="73"/>
    </row>
    <row r="59" spans="1:18" x14ac:dyDescent="0.35">
      <c r="A59" s="72" t="s">
        <v>68</v>
      </c>
      <c r="B59" t="s">
        <v>92</v>
      </c>
      <c r="C59" s="73">
        <f t="shared" si="10"/>
        <v>45</v>
      </c>
      <c r="D59" s="73"/>
      <c r="E59" s="74"/>
      <c r="F59" s="74"/>
      <c r="G59" s="74"/>
      <c r="H59" s="74"/>
      <c r="I59" s="74"/>
      <c r="J59" s="73"/>
      <c r="K59" s="73"/>
      <c r="L59" s="73">
        <v>20</v>
      </c>
      <c r="M59" s="73">
        <v>25</v>
      </c>
      <c r="N59" s="73"/>
      <c r="O59" s="73"/>
      <c r="P59" s="73"/>
      <c r="Q59" s="73"/>
      <c r="R59" s="73"/>
    </row>
    <row r="60" spans="1:18" x14ac:dyDescent="0.35">
      <c r="A60" s="72" t="s">
        <v>69</v>
      </c>
      <c r="B60" t="s">
        <v>93</v>
      </c>
      <c r="C60" s="73">
        <f t="shared" si="10"/>
        <v>35</v>
      </c>
      <c r="D60" s="73"/>
      <c r="E60" s="74"/>
      <c r="F60" s="74"/>
      <c r="G60" s="74"/>
      <c r="H60" s="74"/>
      <c r="I60" s="74"/>
      <c r="J60" s="73"/>
      <c r="K60" s="73">
        <v>10</v>
      </c>
      <c r="L60" s="73">
        <v>25</v>
      </c>
      <c r="M60" s="73"/>
      <c r="N60" s="73"/>
      <c r="O60" s="73"/>
      <c r="P60" s="73"/>
      <c r="Q60" s="73"/>
      <c r="R60" s="73"/>
    </row>
    <row r="61" spans="1:18" x14ac:dyDescent="0.35">
      <c r="A61" s="72" t="s">
        <v>70</v>
      </c>
      <c r="B61" t="s">
        <v>94</v>
      </c>
      <c r="C61" s="73">
        <f t="shared" si="10"/>
        <v>10</v>
      </c>
      <c r="D61" s="73"/>
      <c r="E61" s="74"/>
      <c r="F61" s="74"/>
      <c r="G61" s="74"/>
      <c r="H61" s="74"/>
      <c r="I61" s="74"/>
      <c r="J61" s="73"/>
      <c r="K61" s="73">
        <v>5</v>
      </c>
      <c r="L61" s="73">
        <v>5</v>
      </c>
      <c r="M61" s="73"/>
      <c r="N61" s="73"/>
      <c r="O61" s="73"/>
      <c r="P61" s="73"/>
      <c r="Q61" s="73"/>
      <c r="R61" s="73"/>
    </row>
    <row r="62" spans="1:18" x14ac:dyDescent="0.35">
      <c r="A62" s="72" t="s">
        <v>71</v>
      </c>
      <c r="B62" t="s">
        <v>95</v>
      </c>
      <c r="C62" s="73">
        <f t="shared" si="10"/>
        <v>100</v>
      </c>
      <c r="D62" s="73"/>
      <c r="E62" s="74"/>
      <c r="F62" s="74"/>
      <c r="G62" s="74"/>
      <c r="H62" s="74"/>
      <c r="I62" s="74"/>
      <c r="J62" s="73"/>
      <c r="K62" s="73">
        <v>30</v>
      </c>
      <c r="L62" s="73">
        <v>30</v>
      </c>
      <c r="M62" s="73">
        <v>20</v>
      </c>
      <c r="N62" s="73">
        <v>10</v>
      </c>
      <c r="O62" s="73">
        <v>10</v>
      </c>
      <c r="P62" s="73"/>
      <c r="Q62" s="73"/>
      <c r="R62" s="73"/>
    </row>
    <row r="63" spans="1:18" x14ac:dyDescent="0.35">
      <c r="A63" s="72" t="s">
        <v>72</v>
      </c>
      <c r="B63" t="s">
        <v>96</v>
      </c>
      <c r="C63" s="73">
        <f t="shared" si="10"/>
        <v>45</v>
      </c>
      <c r="D63" s="73"/>
      <c r="E63" s="74"/>
      <c r="F63" s="74"/>
      <c r="G63" s="74"/>
      <c r="H63" s="74">
        <v>30</v>
      </c>
      <c r="I63" s="74">
        <v>15</v>
      </c>
      <c r="J63" s="73"/>
      <c r="K63" s="73"/>
      <c r="L63" s="73"/>
      <c r="M63" s="73"/>
      <c r="N63" s="73"/>
      <c r="O63" s="73"/>
      <c r="P63" s="73"/>
      <c r="Q63" s="73"/>
      <c r="R63" s="73"/>
    </row>
    <row r="64" spans="1:18" x14ac:dyDescent="0.35">
      <c r="A64" s="72" t="s">
        <v>73</v>
      </c>
      <c r="B64" t="s">
        <v>97</v>
      </c>
      <c r="C64" s="73">
        <f t="shared" si="10"/>
        <v>75</v>
      </c>
      <c r="D64" s="73"/>
      <c r="E64" s="74"/>
      <c r="F64" s="74"/>
      <c r="G64" s="74"/>
      <c r="H64" s="74"/>
      <c r="I64" s="74"/>
      <c r="J64" s="73">
        <v>20</v>
      </c>
      <c r="K64" s="73">
        <v>30</v>
      </c>
      <c r="L64" s="73">
        <v>25</v>
      </c>
      <c r="M64" s="73"/>
      <c r="N64" s="73"/>
      <c r="O64" s="73"/>
      <c r="P64" s="73"/>
      <c r="Q64" s="73"/>
      <c r="R64" s="73"/>
    </row>
    <row r="65" spans="1:21" x14ac:dyDescent="0.35">
      <c r="A65" s="72" t="s">
        <v>74</v>
      </c>
      <c r="B65" t="s">
        <v>98</v>
      </c>
      <c r="C65" s="73">
        <f t="shared" si="10"/>
        <v>17</v>
      </c>
      <c r="D65" s="73"/>
      <c r="E65" s="74"/>
      <c r="F65" s="74"/>
      <c r="G65" s="74"/>
      <c r="H65" s="74">
        <v>17</v>
      </c>
      <c r="I65" s="74"/>
      <c r="J65" s="73"/>
      <c r="K65" s="73"/>
      <c r="L65" s="73"/>
      <c r="M65" s="73"/>
      <c r="N65" s="73"/>
      <c r="O65" s="73"/>
      <c r="P65" s="73"/>
    </row>
    <row r="66" spans="1:21" x14ac:dyDescent="0.35">
      <c r="A66" s="72" t="s">
        <v>75</v>
      </c>
      <c r="B66" t="s">
        <v>99</v>
      </c>
      <c r="C66" s="73">
        <f t="shared" si="10"/>
        <v>40</v>
      </c>
      <c r="D66" s="73"/>
      <c r="E66" s="74"/>
      <c r="F66" s="74"/>
      <c r="G66" s="74"/>
      <c r="H66" s="74"/>
      <c r="I66" s="74"/>
      <c r="J66" s="73"/>
      <c r="K66" s="73">
        <v>20</v>
      </c>
      <c r="L66" s="73">
        <v>20</v>
      </c>
      <c r="M66" s="73"/>
      <c r="N66" s="73"/>
      <c r="O66" s="73"/>
      <c r="P66" s="73"/>
      <c r="Q66" s="73"/>
      <c r="R66" s="73"/>
    </row>
    <row r="67" spans="1:21" x14ac:dyDescent="0.35">
      <c r="A67" s="72" t="s">
        <v>76</v>
      </c>
      <c r="B67" t="s">
        <v>100</v>
      </c>
      <c r="C67" s="73">
        <f t="shared" si="10"/>
        <v>60</v>
      </c>
      <c r="D67" s="73"/>
      <c r="E67" s="74"/>
      <c r="F67" s="74"/>
      <c r="G67" s="74"/>
      <c r="H67" s="74"/>
      <c r="I67" s="74"/>
      <c r="J67" s="73"/>
      <c r="K67" s="73">
        <v>20</v>
      </c>
      <c r="L67" s="73">
        <v>20</v>
      </c>
      <c r="M67" s="73">
        <v>20</v>
      </c>
      <c r="N67" s="73"/>
      <c r="O67" s="73"/>
      <c r="P67" s="73"/>
      <c r="Q67" s="73"/>
      <c r="R67" s="73"/>
    </row>
    <row r="68" spans="1:21" x14ac:dyDescent="0.35">
      <c r="A68" s="72" t="s">
        <v>77</v>
      </c>
      <c r="B68" t="s">
        <v>38</v>
      </c>
      <c r="C68" s="73">
        <f t="shared" si="10"/>
        <v>200</v>
      </c>
      <c r="D68" s="73"/>
      <c r="E68" s="74"/>
      <c r="F68" s="74"/>
      <c r="H68" s="74">
        <v>50</v>
      </c>
      <c r="I68" s="74">
        <v>100</v>
      </c>
      <c r="J68" s="73">
        <v>30</v>
      </c>
      <c r="K68" s="73">
        <v>20</v>
      </c>
      <c r="L68" s="73"/>
      <c r="M68" s="73"/>
      <c r="N68" s="73"/>
      <c r="O68" s="73"/>
      <c r="P68" s="73"/>
      <c r="Q68" s="73"/>
      <c r="R68" s="73"/>
    </row>
    <row r="69" spans="1:21" x14ac:dyDescent="0.35">
      <c r="A69" s="72" t="s">
        <v>78</v>
      </c>
      <c r="B69" t="s">
        <v>101</v>
      </c>
      <c r="C69" s="73">
        <f t="shared" si="10"/>
        <v>55</v>
      </c>
      <c r="D69" s="73"/>
      <c r="E69" s="74"/>
      <c r="F69" s="74"/>
      <c r="G69" s="74"/>
      <c r="H69" s="74"/>
      <c r="I69" s="74"/>
      <c r="J69" s="73"/>
      <c r="K69" s="73">
        <v>20</v>
      </c>
      <c r="L69" s="73">
        <v>35</v>
      </c>
      <c r="M69" s="73"/>
      <c r="N69" s="73"/>
      <c r="O69" s="73"/>
      <c r="P69" s="73"/>
      <c r="Q69" s="73"/>
      <c r="R69" s="73"/>
    </row>
    <row r="70" spans="1:21" x14ac:dyDescent="0.35">
      <c r="A70" s="72" t="s">
        <v>79</v>
      </c>
      <c r="B70" t="s">
        <v>102</v>
      </c>
      <c r="C70" s="73">
        <f t="shared" si="10"/>
        <v>40</v>
      </c>
      <c r="D70" s="73"/>
      <c r="E70" s="74"/>
      <c r="F70" s="74"/>
      <c r="G70" s="74"/>
      <c r="H70" s="74"/>
      <c r="I70" s="74"/>
      <c r="J70" s="73"/>
      <c r="K70" s="73">
        <v>20</v>
      </c>
      <c r="L70" s="73">
        <v>20</v>
      </c>
      <c r="M70" s="73"/>
      <c r="N70" s="73"/>
      <c r="O70" s="73"/>
      <c r="P70" s="73"/>
      <c r="Q70" s="73"/>
      <c r="R70" s="73"/>
    </row>
    <row r="71" spans="1:21" x14ac:dyDescent="0.35">
      <c r="A71" s="72" t="s">
        <v>80</v>
      </c>
      <c r="B71" t="s">
        <v>103</v>
      </c>
      <c r="C71" s="73">
        <f t="shared" si="10"/>
        <v>60</v>
      </c>
      <c r="D71" s="73"/>
      <c r="E71" s="74"/>
      <c r="F71" s="74"/>
      <c r="G71" s="74"/>
      <c r="H71" s="74"/>
      <c r="I71" s="74"/>
      <c r="J71" s="73"/>
      <c r="K71" s="73">
        <v>20</v>
      </c>
      <c r="L71" s="73">
        <v>20</v>
      </c>
      <c r="M71" s="73">
        <v>20</v>
      </c>
      <c r="N71" s="73"/>
      <c r="O71" s="73"/>
      <c r="P71" s="73"/>
      <c r="Q71" s="73"/>
      <c r="R71" s="73"/>
    </row>
    <row r="72" spans="1:21" x14ac:dyDescent="0.35">
      <c r="A72" s="69"/>
      <c r="B72" s="1" t="s">
        <v>23</v>
      </c>
      <c r="C72" s="70">
        <f>SUM(C45:C71)</f>
        <v>3460</v>
      </c>
      <c r="D72" s="70">
        <f t="shared" ref="D72:S72" si="11">SUM(D45:D71)</f>
        <v>0</v>
      </c>
      <c r="E72" s="71">
        <f t="shared" si="11"/>
        <v>0</v>
      </c>
      <c r="F72" s="71">
        <f t="shared" si="11"/>
        <v>0</v>
      </c>
      <c r="G72" s="71">
        <f t="shared" si="11"/>
        <v>0</v>
      </c>
      <c r="H72" s="71">
        <f t="shared" si="11"/>
        <v>117</v>
      </c>
      <c r="I72" s="71">
        <f t="shared" si="11"/>
        <v>300</v>
      </c>
      <c r="J72" s="70">
        <f t="shared" si="11"/>
        <v>320</v>
      </c>
      <c r="K72" s="70">
        <f t="shared" si="11"/>
        <v>445</v>
      </c>
      <c r="L72" s="70">
        <f t="shared" si="11"/>
        <v>538</v>
      </c>
      <c r="M72" s="70">
        <f t="shared" si="11"/>
        <v>445</v>
      </c>
      <c r="N72" s="70">
        <f t="shared" si="11"/>
        <v>350</v>
      </c>
      <c r="O72" s="70">
        <f t="shared" si="11"/>
        <v>315</v>
      </c>
      <c r="P72" s="70">
        <f t="shared" si="11"/>
        <v>260</v>
      </c>
      <c r="Q72" s="70">
        <f t="shared" si="11"/>
        <v>210</v>
      </c>
      <c r="R72" s="70">
        <f t="shared" si="11"/>
        <v>110</v>
      </c>
      <c r="S72" s="70">
        <f t="shared" si="11"/>
        <v>50</v>
      </c>
    </row>
    <row r="73" spans="1:21" x14ac:dyDescent="0.35">
      <c r="A73" s="126" t="s">
        <v>1454</v>
      </c>
      <c r="B73" s="126"/>
      <c r="C73" s="126"/>
      <c r="D73" s="126"/>
      <c r="E73" s="126"/>
      <c r="F73" s="126"/>
      <c r="G73" s="126"/>
      <c r="H73" s="126"/>
      <c r="I73" s="126"/>
      <c r="J73" s="126"/>
      <c r="K73" s="126"/>
      <c r="L73" s="126"/>
      <c r="M73" s="126"/>
      <c r="N73" s="126"/>
      <c r="O73" s="126"/>
      <c r="P73" s="126"/>
      <c r="Q73" s="126"/>
      <c r="R73" s="126"/>
      <c r="S73" s="126"/>
    </row>
    <row r="74" spans="1:21" ht="31" x14ac:dyDescent="0.35">
      <c r="A74" s="72" t="s">
        <v>1455</v>
      </c>
      <c r="B74" t="s">
        <v>1456</v>
      </c>
      <c r="C74" s="73">
        <v>18</v>
      </c>
      <c r="D74" s="73"/>
      <c r="E74" s="74"/>
      <c r="F74" s="74"/>
      <c r="G74" s="74">
        <v>-2</v>
      </c>
      <c r="H74" s="74">
        <v>10</v>
      </c>
      <c r="I74" s="74">
        <v>10</v>
      </c>
      <c r="J74" s="73"/>
      <c r="K74" s="73"/>
      <c r="L74" s="73"/>
      <c r="M74" s="73"/>
      <c r="N74" s="73"/>
      <c r="O74" s="73"/>
      <c r="P74" s="73"/>
      <c r="Q74" s="73"/>
      <c r="R74" s="73"/>
    </row>
    <row r="75" spans="1:21" ht="31" x14ac:dyDescent="0.35">
      <c r="A75" s="72" t="s">
        <v>1457</v>
      </c>
      <c r="B75" t="s">
        <v>1458</v>
      </c>
      <c r="C75" s="73">
        <f>SUM(E75:S75)</f>
        <v>6</v>
      </c>
      <c r="D75" s="73"/>
      <c r="E75" s="74"/>
      <c r="F75" s="74"/>
      <c r="H75" s="74"/>
      <c r="I75" s="74"/>
      <c r="J75" s="73"/>
      <c r="K75" s="73">
        <v>6</v>
      </c>
      <c r="L75" s="73"/>
      <c r="M75" s="73"/>
      <c r="N75" s="73"/>
      <c r="O75" s="73"/>
      <c r="P75" s="73"/>
      <c r="Q75" s="73"/>
      <c r="R75" s="73"/>
    </row>
    <row r="76" spans="1:21" s="1" customFormat="1" x14ac:dyDescent="0.35">
      <c r="A76" s="69"/>
      <c r="B76" s="1" t="s">
        <v>23</v>
      </c>
      <c r="C76" s="70">
        <f>SUM(C74:C75)</f>
        <v>24</v>
      </c>
      <c r="D76" s="70">
        <f t="shared" ref="D76:S76" si="12">SUM(D74:D75)</f>
        <v>0</v>
      </c>
      <c r="E76" s="71">
        <f t="shared" si="12"/>
        <v>0</v>
      </c>
      <c r="F76" s="71">
        <f t="shared" si="12"/>
        <v>0</v>
      </c>
      <c r="G76" s="71">
        <f t="shared" si="12"/>
        <v>-2</v>
      </c>
      <c r="H76" s="71">
        <f t="shared" si="12"/>
        <v>10</v>
      </c>
      <c r="I76" s="71">
        <f t="shared" si="12"/>
        <v>10</v>
      </c>
      <c r="J76" s="70">
        <f t="shared" si="12"/>
        <v>0</v>
      </c>
      <c r="K76" s="70">
        <f>SUM(K74:K75)</f>
        <v>6</v>
      </c>
      <c r="L76" s="70">
        <f t="shared" si="12"/>
        <v>0</v>
      </c>
      <c r="M76" s="70">
        <f t="shared" si="12"/>
        <v>0</v>
      </c>
      <c r="N76" s="70">
        <f t="shared" si="12"/>
        <v>0</v>
      </c>
      <c r="O76" s="70">
        <f t="shared" si="12"/>
        <v>0</v>
      </c>
      <c r="P76" s="70">
        <f t="shared" si="12"/>
        <v>0</v>
      </c>
      <c r="Q76" s="70">
        <f t="shared" si="12"/>
        <v>0</v>
      </c>
      <c r="R76" s="70">
        <f t="shared" si="12"/>
        <v>0</v>
      </c>
      <c r="S76" s="70">
        <f t="shared" si="12"/>
        <v>0</v>
      </c>
    </row>
    <row r="77" spans="1:21" x14ac:dyDescent="0.35">
      <c r="A77" s="126" t="s">
        <v>1459</v>
      </c>
      <c r="B77" s="126"/>
      <c r="C77" s="126"/>
      <c r="D77" s="126"/>
      <c r="E77" s="126"/>
      <c r="F77" s="126"/>
      <c r="G77" s="126"/>
      <c r="H77" s="126"/>
      <c r="I77" s="126"/>
      <c r="J77" s="126"/>
      <c r="K77" s="126"/>
      <c r="L77" s="126"/>
      <c r="M77" s="126"/>
      <c r="N77" s="126"/>
      <c r="O77" s="126"/>
      <c r="P77" s="126"/>
      <c r="Q77" s="126"/>
      <c r="R77" s="126"/>
      <c r="S77" s="126"/>
    </row>
    <row r="78" spans="1:21" x14ac:dyDescent="0.35">
      <c r="A78" s="72"/>
      <c r="B78" t="s">
        <v>1460</v>
      </c>
      <c r="C78" s="81">
        <f>SUM(D78:S78)</f>
        <v>1495</v>
      </c>
      <c r="E78" s="74"/>
      <c r="F78" s="74"/>
      <c r="G78" s="74">
        <v>115</v>
      </c>
      <c r="H78" s="74">
        <v>115</v>
      </c>
      <c r="I78" s="74">
        <v>115</v>
      </c>
      <c r="J78" s="73">
        <v>115</v>
      </c>
      <c r="K78" s="73">
        <v>115</v>
      </c>
      <c r="L78" s="73">
        <v>115</v>
      </c>
      <c r="M78" s="73">
        <v>115</v>
      </c>
      <c r="N78" s="73">
        <v>115</v>
      </c>
      <c r="O78" s="73">
        <v>115</v>
      </c>
      <c r="P78" s="73">
        <v>115</v>
      </c>
      <c r="Q78" s="73">
        <v>115</v>
      </c>
      <c r="R78" s="73">
        <v>115</v>
      </c>
      <c r="S78" s="73">
        <v>115</v>
      </c>
      <c r="U78" s="73"/>
    </row>
    <row r="79" spans="1:21" s="1" customFormat="1" x14ac:dyDescent="0.35">
      <c r="A79" s="69"/>
      <c r="B79" s="1" t="s">
        <v>23</v>
      </c>
      <c r="C79" s="85">
        <f>SUM(D79:S79)</f>
        <v>1495</v>
      </c>
      <c r="D79" s="70">
        <f t="shared" ref="D79:S79" si="13">SUM(D78:D78)</f>
        <v>0</v>
      </c>
      <c r="E79" s="71">
        <f t="shared" si="13"/>
        <v>0</v>
      </c>
      <c r="F79" s="71">
        <f t="shared" si="13"/>
        <v>0</v>
      </c>
      <c r="G79" s="71">
        <f t="shared" si="13"/>
        <v>115</v>
      </c>
      <c r="H79" s="71">
        <f t="shared" si="13"/>
        <v>115</v>
      </c>
      <c r="I79" s="71">
        <f t="shared" si="13"/>
        <v>115</v>
      </c>
      <c r="J79" s="70">
        <f t="shared" si="13"/>
        <v>115</v>
      </c>
      <c r="K79" s="70">
        <f t="shared" si="13"/>
        <v>115</v>
      </c>
      <c r="L79" s="70">
        <f t="shared" si="13"/>
        <v>115</v>
      </c>
      <c r="M79" s="70">
        <f t="shared" si="13"/>
        <v>115</v>
      </c>
      <c r="N79" s="70">
        <f t="shared" si="13"/>
        <v>115</v>
      </c>
      <c r="O79" s="70">
        <f t="shared" si="13"/>
        <v>115</v>
      </c>
      <c r="P79" s="70">
        <f t="shared" si="13"/>
        <v>115</v>
      </c>
      <c r="Q79" s="70">
        <f t="shared" si="13"/>
        <v>115</v>
      </c>
      <c r="R79" s="70">
        <f t="shared" si="13"/>
        <v>115</v>
      </c>
      <c r="S79" s="70">
        <f t="shared" si="13"/>
        <v>115</v>
      </c>
      <c r="U79" s="70"/>
    </row>
    <row r="80" spans="1:21" s="1" customFormat="1" x14ac:dyDescent="0.35">
      <c r="A80" s="69"/>
      <c r="C80" s="85"/>
      <c r="D80" s="70"/>
      <c r="E80" s="71"/>
      <c r="F80" s="71"/>
      <c r="G80" s="71"/>
      <c r="H80" s="71"/>
      <c r="I80" s="71"/>
      <c r="J80" s="70"/>
      <c r="K80" s="70"/>
      <c r="L80" s="70"/>
      <c r="M80" s="70"/>
      <c r="N80" s="70"/>
      <c r="O80" s="70"/>
      <c r="P80" s="70"/>
      <c r="Q80" s="70"/>
      <c r="R80" s="70"/>
      <c r="S80" s="70"/>
      <c r="U80" s="70"/>
    </row>
    <row r="81" spans="1:943" s="97" customFormat="1" x14ac:dyDescent="0.35">
      <c r="A81" s="96" t="s">
        <v>25</v>
      </c>
      <c r="C81" s="98">
        <v>312</v>
      </c>
      <c r="D81" s="99"/>
      <c r="E81" s="99"/>
      <c r="F81" s="99"/>
      <c r="G81" s="99"/>
      <c r="H81" s="99"/>
      <c r="I81" s="99"/>
      <c r="J81" s="99"/>
      <c r="K81" s="99"/>
      <c r="L81" s="99"/>
      <c r="M81" s="99"/>
      <c r="N81" s="99"/>
      <c r="O81" s="99"/>
      <c r="P81" s="99"/>
      <c r="Q81" s="99"/>
      <c r="R81" s="99"/>
      <c r="S81" s="99"/>
      <c r="U81" s="99"/>
    </row>
    <row r="82" spans="1:943" s="1" customFormat="1" x14ac:dyDescent="0.35">
      <c r="A82" s="69"/>
      <c r="C82" s="85"/>
      <c r="D82" s="70"/>
      <c r="E82" s="71"/>
      <c r="F82" s="71"/>
      <c r="G82" s="71"/>
      <c r="H82" s="71"/>
      <c r="I82" s="71"/>
      <c r="J82" s="70"/>
      <c r="K82" s="70"/>
      <c r="L82" s="70"/>
      <c r="M82" s="70"/>
      <c r="N82" s="70"/>
      <c r="O82" s="70"/>
      <c r="P82" s="70"/>
      <c r="Q82" s="70"/>
      <c r="R82" s="70"/>
      <c r="S82" s="70"/>
      <c r="U82" s="70"/>
    </row>
    <row r="83" spans="1:943" s="89" customFormat="1" x14ac:dyDescent="0.35">
      <c r="A83" s="88"/>
      <c r="B83" s="89" t="s">
        <v>1461</v>
      </c>
      <c r="C83" s="90">
        <f>SUM(C6,C9,C24,C31,C36,C43,C72,C76,C79, C81)</f>
        <v>11311</v>
      </c>
      <c r="D83" s="90">
        <f>SUM(D6,D9,D24,D31,D36,D43,D72,D76,D79)</f>
        <v>834</v>
      </c>
      <c r="E83" s="71">
        <f>SUM(E6,E9,E24,E31,E36,E43,E72,E76,E79)</f>
        <v>897</v>
      </c>
      <c r="F83" s="71">
        <f t="shared" ref="F83:S83" si="14">SUM(F6,F9,F24,F31,F36,F43,F72,F76,F79)</f>
        <v>777</v>
      </c>
      <c r="G83" s="71">
        <f t="shared" si="14"/>
        <v>855</v>
      </c>
      <c r="H83" s="71">
        <f t="shared" si="14"/>
        <v>888</v>
      </c>
      <c r="I83" s="71">
        <f t="shared" si="14"/>
        <v>1051</v>
      </c>
      <c r="J83" s="71">
        <f t="shared" si="14"/>
        <v>976</v>
      </c>
      <c r="K83" s="71">
        <f t="shared" si="14"/>
        <v>823</v>
      </c>
      <c r="L83" s="71">
        <f t="shared" si="14"/>
        <v>868</v>
      </c>
      <c r="M83" s="71">
        <f t="shared" si="14"/>
        <v>750</v>
      </c>
      <c r="N83" s="71">
        <f t="shared" si="14"/>
        <v>586</v>
      </c>
      <c r="O83" s="71">
        <f t="shared" si="14"/>
        <v>520</v>
      </c>
      <c r="P83" s="71">
        <f t="shared" si="14"/>
        <v>428</v>
      </c>
      <c r="Q83" s="71">
        <f t="shared" si="14"/>
        <v>356</v>
      </c>
      <c r="R83" s="71">
        <f t="shared" si="14"/>
        <v>225</v>
      </c>
      <c r="S83" s="71">
        <f t="shared" si="14"/>
        <v>165</v>
      </c>
      <c r="T83" s="1"/>
      <c r="U83" s="70"/>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row>
    <row r="84" spans="1:943" s="93" customFormat="1" x14ac:dyDescent="0.35">
      <c r="A84" s="91"/>
      <c r="B84" s="92" t="s">
        <v>1462</v>
      </c>
      <c r="D84" s="90">
        <v>676</v>
      </c>
      <c r="E84" s="71">
        <v>676</v>
      </c>
      <c r="F84" s="71">
        <v>676</v>
      </c>
      <c r="G84" s="71">
        <v>676</v>
      </c>
      <c r="H84" s="71">
        <v>676</v>
      </c>
      <c r="I84" s="71">
        <v>676</v>
      </c>
      <c r="J84" s="71">
        <v>676</v>
      </c>
      <c r="K84" s="71">
        <v>676</v>
      </c>
      <c r="L84" s="71">
        <v>676</v>
      </c>
      <c r="M84" s="71">
        <v>676</v>
      </c>
      <c r="N84" s="71">
        <v>676</v>
      </c>
      <c r="O84" s="71">
        <v>676</v>
      </c>
      <c r="P84" s="71">
        <v>676</v>
      </c>
      <c r="Q84" s="71">
        <v>676</v>
      </c>
      <c r="R84" s="71">
        <v>676</v>
      </c>
      <c r="S84" s="71">
        <v>676</v>
      </c>
      <c r="T84" s="85"/>
      <c r="U84" s="85"/>
      <c r="V84" s="85"/>
      <c r="W84" s="85"/>
      <c r="X84" s="85"/>
      <c r="Y84" s="85"/>
      <c r="Z84" s="85"/>
      <c r="AA84" s="85"/>
      <c r="AB84" s="85"/>
      <c r="AC84" s="85"/>
      <c r="AD84" s="85"/>
      <c r="AE84" s="85"/>
      <c r="AF84" s="85"/>
      <c r="AG84" s="85"/>
      <c r="AH84" s="85"/>
      <c r="AI84" s="85"/>
      <c r="AJ84" s="85"/>
      <c r="AK84" s="85"/>
      <c r="AL84" s="85"/>
      <c r="AM84" s="85"/>
      <c r="AN84" s="85"/>
      <c r="AO84" s="85"/>
      <c r="AP84" s="85"/>
      <c r="AQ84" s="85"/>
      <c r="AR84" s="85"/>
      <c r="AS84" s="85"/>
      <c r="AT84" s="85"/>
      <c r="AU84" s="85"/>
      <c r="AV84" s="85"/>
      <c r="AW84" s="85"/>
      <c r="AX84" s="85"/>
      <c r="AY84" s="85"/>
      <c r="AZ84" s="85"/>
      <c r="BA84" s="85"/>
      <c r="BB84" s="85"/>
      <c r="BC84" s="85"/>
      <c r="BD84" s="85"/>
      <c r="BE84" s="85"/>
      <c r="BF84" s="85"/>
      <c r="BG84" s="85"/>
      <c r="BH84" s="85"/>
      <c r="BI84" s="85"/>
      <c r="BJ84" s="85"/>
      <c r="BK84" s="85"/>
      <c r="BL84" s="85"/>
      <c r="BM84" s="85"/>
      <c r="BN84" s="85"/>
      <c r="BO84" s="85"/>
      <c r="BP84" s="85"/>
      <c r="BQ84" s="85"/>
      <c r="BR84" s="85"/>
      <c r="BS84" s="85"/>
      <c r="BT84" s="85"/>
      <c r="BU84" s="85"/>
      <c r="BV84" s="85"/>
      <c r="BW84" s="85"/>
      <c r="BX84" s="85"/>
      <c r="BY84" s="85"/>
      <c r="BZ84" s="85"/>
      <c r="CA84" s="85"/>
      <c r="CB84" s="85"/>
      <c r="CC84" s="85"/>
      <c r="CD84" s="85"/>
      <c r="CE84" s="85"/>
      <c r="CF84" s="85"/>
      <c r="CG84" s="85"/>
      <c r="CH84" s="85"/>
      <c r="CI84" s="85"/>
      <c r="CJ84" s="85"/>
      <c r="CK84" s="85"/>
      <c r="CL84" s="85"/>
      <c r="CM84" s="85"/>
      <c r="CN84" s="85"/>
      <c r="CO84" s="85"/>
      <c r="CP84" s="85"/>
      <c r="CQ84" s="85"/>
      <c r="CR84" s="85"/>
      <c r="CS84" s="85"/>
      <c r="CT84" s="85"/>
      <c r="CU84" s="85"/>
      <c r="CV84" s="85"/>
      <c r="CW84" s="85"/>
      <c r="CX84" s="85"/>
      <c r="CY84" s="85"/>
      <c r="CZ84" s="85"/>
      <c r="DA84" s="85"/>
      <c r="DB84" s="85"/>
      <c r="DC84" s="85"/>
      <c r="DD84" s="85"/>
      <c r="DE84" s="85"/>
      <c r="DF84" s="85"/>
      <c r="DG84" s="85"/>
      <c r="DH84" s="85"/>
      <c r="DI84" s="85"/>
      <c r="DJ84" s="85"/>
      <c r="DK84" s="85"/>
      <c r="DL84" s="85"/>
      <c r="DM84" s="85"/>
      <c r="DN84" s="85"/>
      <c r="DO84" s="85"/>
      <c r="DP84" s="85"/>
      <c r="DQ84" s="85"/>
      <c r="DR84" s="85"/>
      <c r="DS84" s="85"/>
      <c r="DT84" s="85"/>
      <c r="DU84" s="85"/>
      <c r="DV84" s="85"/>
      <c r="DW84" s="85"/>
      <c r="DX84" s="85"/>
      <c r="DY84" s="85"/>
      <c r="DZ84" s="85"/>
      <c r="EA84" s="85"/>
      <c r="EB84" s="85"/>
      <c r="EC84" s="85"/>
      <c r="ED84" s="85"/>
      <c r="EE84" s="85"/>
      <c r="EF84" s="85"/>
      <c r="EG84" s="85"/>
      <c r="EH84" s="85"/>
      <c r="EI84" s="85"/>
      <c r="EJ84" s="85"/>
      <c r="EK84" s="85"/>
      <c r="EL84" s="85"/>
      <c r="EM84" s="85"/>
      <c r="EN84" s="85"/>
      <c r="EO84" s="85"/>
      <c r="EP84" s="85"/>
      <c r="EQ84" s="85"/>
      <c r="ER84" s="85"/>
      <c r="ES84" s="85"/>
      <c r="ET84" s="85"/>
      <c r="EU84" s="85"/>
      <c r="EV84" s="85"/>
      <c r="EW84" s="85"/>
      <c r="EX84" s="85"/>
      <c r="EY84" s="85"/>
      <c r="EZ84" s="85"/>
      <c r="FA84" s="85"/>
      <c r="FB84" s="85"/>
      <c r="FC84" s="85"/>
      <c r="FD84" s="85"/>
      <c r="FE84" s="85"/>
      <c r="FF84" s="85"/>
      <c r="FG84" s="85"/>
      <c r="FH84" s="85"/>
      <c r="FI84" s="85"/>
      <c r="FJ84" s="85"/>
      <c r="FK84" s="85"/>
      <c r="FL84" s="85"/>
      <c r="FM84" s="85"/>
      <c r="FN84" s="85"/>
      <c r="FO84" s="85"/>
      <c r="FP84" s="85"/>
      <c r="FQ84" s="85"/>
      <c r="FR84" s="85"/>
      <c r="FS84" s="85"/>
      <c r="FT84" s="85"/>
      <c r="FU84" s="85"/>
      <c r="FV84" s="85"/>
      <c r="FW84" s="85"/>
      <c r="FX84" s="85"/>
      <c r="FY84" s="85"/>
      <c r="FZ84" s="85"/>
      <c r="GA84" s="85"/>
      <c r="GB84" s="85"/>
      <c r="GC84" s="85"/>
      <c r="GD84" s="85"/>
      <c r="GE84" s="85"/>
      <c r="GF84" s="85"/>
      <c r="GG84" s="85"/>
      <c r="GH84" s="85"/>
      <c r="GI84" s="85"/>
      <c r="GJ84" s="85"/>
      <c r="GK84" s="85"/>
      <c r="GL84" s="85"/>
      <c r="GM84" s="85"/>
      <c r="GN84" s="85"/>
      <c r="GO84" s="85"/>
      <c r="GP84" s="85"/>
      <c r="GQ84" s="85"/>
      <c r="GR84" s="85"/>
      <c r="GS84" s="85"/>
      <c r="GT84" s="85"/>
      <c r="GU84" s="85"/>
      <c r="GV84" s="85"/>
      <c r="GW84" s="85"/>
      <c r="GX84" s="85"/>
      <c r="GY84" s="85"/>
      <c r="GZ84" s="85"/>
      <c r="HA84" s="85"/>
      <c r="HB84" s="85"/>
      <c r="HC84" s="85"/>
      <c r="HD84" s="85"/>
      <c r="HE84" s="85"/>
      <c r="HF84" s="85"/>
      <c r="HG84" s="85"/>
      <c r="HH84" s="85"/>
      <c r="HI84" s="85"/>
      <c r="HJ84" s="85"/>
      <c r="HK84" s="85"/>
      <c r="HL84" s="85"/>
      <c r="HM84" s="85"/>
      <c r="HN84" s="85"/>
      <c r="HO84" s="85"/>
      <c r="HP84" s="85"/>
      <c r="HQ84" s="85"/>
      <c r="HR84" s="85"/>
      <c r="HS84" s="85"/>
      <c r="HT84" s="85"/>
      <c r="HU84" s="85"/>
      <c r="HV84" s="85"/>
      <c r="HW84" s="85"/>
      <c r="HX84" s="85"/>
      <c r="HY84" s="85"/>
      <c r="HZ84" s="85"/>
      <c r="IA84" s="85"/>
      <c r="IB84" s="85"/>
      <c r="IC84" s="85"/>
      <c r="ID84" s="85"/>
      <c r="IE84" s="85"/>
      <c r="IF84" s="85"/>
      <c r="IG84" s="85"/>
      <c r="IH84" s="85"/>
      <c r="II84" s="85"/>
      <c r="IJ84" s="85"/>
      <c r="IK84" s="85"/>
      <c r="IL84" s="85"/>
      <c r="IM84" s="85"/>
      <c r="IN84" s="85"/>
      <c r="IO84" s="85"/>
      <c r="IP84" s="85"/>
      <c r="IQ84" s="85"/>
      <c r="IR84" s="85"/>
      <c r="IS84" s="85"/>
      <c r="IT84" s="85"/>
      <c r="IU84" s="85"/>
      <c r="IV84" s="85"/>
      <c r="IW84" s="85"/>
      <c r="IX84" s="85"/>
      <c r="IY84" s="85"/>
      <c r="IZ84" s="85"/>
      <c r="JA84" s="85"/>
      <c r="JB84" s="85"/>
      <c r="JC84" s="85"/>
      <c r="JD84" s="85"/>
      <c r="JE84" s="85"/>
      <c r="JF84" s="85"/>
      <c r="JG84" s="85"/>
      <c r="JH84" s="85"/>
      <c r="JI84" s="85"/>
      <c r="JJ84" s="85"/>
      <c r="JK84" s="85"/>
      <c r="JL84" s="85"/>
      <c r="JM84" s="85"/>
      <c r="JN84" s="85"/>
      <c r="JO84" s="85"/>
      <c r="JP84" s="85"/>
      <c r="JQ84" s="85"/>
      <c r="JR84" s="85"/>
      <c r="JS84" s="85"/>
      <c r="JT84" s="85"/>
      <c r="JU84" s="85"/>
      <c r="JV84" s="85"/>
      <c r="JW84" s="85"/>
      <c r="JX84" s="85"/>
      <c r="JY84" s="85"/>
      <c r="JZ84" s="85"/>
      <c r="KA84" s="85"/>
      <c r="KB84" s="85"/>
      <c r="KC84" s="85"/>
      <c r="KD84" s="85"/>
      <c r="KE84" s="85"/>
      <c r="KF84" s="85"/>
      <c r="KG84" s="85"/>
      <c r="KH84" s="85"/>
      <c r="KI84" s="85"/>
      <c r="KJ84" s="85"/>
      <c r="KK84" s="85"/>
      <c r="KL84" s="85"/>
      <c r="KM84" s="85"/>
      <c r="KN84" s="85"/>
      <c r="KO84" s="85"/>
      <c r="KP84" s="85"/>
      <c r="KQ84" s="85"/>
      <c r="KR84" s="85"/>
      <c r="KS84" s="85"/>
      <c r="KT84" s="85"/>
      <c r="KU84" s="85"/>
      <c r="KV84" s="85"/>
      <c r="KW84" s="85"/>
      <c r="KX84" s="85"/>
      <c r="KY84" s="85"/>
      <c r="KZ84" s="85"/>
      <c r="LA84" s="85"/>
      <c r="LB84" s="85"/>
      <c r="LC84" s="85"/>
      <c r="LD84" s="85"/>
      <c r="LE84" s="85"/>
      <c r="LF84" s="85"/>
      <c r="LG84" s="85"/>
      <c r="LH84" s="85"/>
      <c r="LI84" s="85"/>
      <c r="LJ84" s="85"/>
      <c r="LK84" s="85"/>
      <c r="LL84" s="85"/>
      <c r="LM84" s="85"/>
      <c r="LN84" s="85"/>
      <c r="LO84" s="85"/>
      <c r="LP84" s="85"/>
      <c r="LQ84" s="85"/>
      <c r="LR84" s="85"/>
      <c r="LS84" s="85"/>
      <c r="LT84" s="85"/>
      <c r="LU84" s="85"/>
      <c r="LV84" s="85"/>
      <c r="LW84" s="85"/>
      <c r="LX84" s="85"/>
      <c r="LY84" s="85"/>
      <c r="LZ84" s="85"/>
      <c r="MA84" s="85"/>
      <c r="MB84" s="85"/>
      <c r="MC84" s="85"/>
      <c r="MD84" s="85"/>
      <c r="ME84" s="85"/>
      <c r="MF84" s="85"/>
      <c r="MG84" s="85"/>
      <c r="MH84" s="85"/>
      <c r="MI84" s="85"/>
      <c r="MJ84" s="85"/>
      <c r="MK84" s="85"/>
      <c r="ML84" s="85"/>
      <c r="MM84" s="85"/>
      <c r="MN84" s="85"/>
      <c r="MO84" s="85"/>
      <c r="MP84" s="85"/>
      <c r="MQ84" s="85"/>
      <c r="MR84" s="85"/>
      <c r="MS84" s="85"/>
      <c r="MT84" s="85"/>
      <c r="MU84" s="85"/>
      <c r="MV84" s="85"/>
      <c r="MW84" s="85"/>
      <c r="MX84" s="85"/>
      <c r="MY84" s="85"/>
      <c r="MZ84" s="85"/>
      <c r="NA84" s="85"/>
      <c r="NB84" s="85"/>
      <c r="NC84" s="85"/>
      <c r="ND84" s="85"/>
      <c r="NE84" s="85"/>
      <c r="NF84" s="85"/>
      <c r="NG84" s="85"/>
      <c r="NH84" s="85"/>
      <c r="NI84" s="85"/>
      <c r="NJ84" s="85"/>
      <c r="NK84" s="85"/>
      <c r="NL84" s="85"/>
      <c r="NM84" s="85"/>
      <c r="NN84" s="85"/>
      <c r="NO84" s="85"/>
      <c r="NP84" s="85"/>
      <c r="NQ84" s="85"/>
      <c r="NR84" s="85"/>
      <c r="NS84" s="85"/>
      <c r="NT84" s="85"/>
      <c r="NU84" s="85"/>
      <c r="NV84" s="85"/>
      <c r="NW84" s="85"/>
      <c r="NX84" s="85"/>
      <c r="NY84" s="85"/>
      <c r="NZ84" s="85"/>
      <c r="OA84" s="85"/>
      <c r="OB84" s="85"/>
      <c r="OC84" s="85"/>
      <c r="OD84" s="85"/>
      <c r="OE84" s="85"/>
      <c r="OF84" s="85"/>
      <c r="OG84" s="85"/>
      <c r="OH84" s="85"/>
      <c r="OI84" s="85"/>
      <c r="OJ84" s="85"/>
      <c r="OK84" s="85"/>
      <c r="OL84" s="85"/>
      <c r="OM84" s="85"/>
      <c r="ON84" s="85"/>
      <c r="OO84" s="85"/>
      <c r="OP84" s="85"/>
      <c r="OQ84" s="85"/>
      <c r="OR84" s="85"/>
      <c r="OS84" s="85"/>
      <c r="OT84" s="85"/>
      <c r="OU84" s="85"/>
      <c r="OV84" s="85"/>
      <c r="OW84" s="85"/>
      <c r="OX84" s="85"/>
      <c r="OY84" s="85"/>
      <c r="OZ84" s="85"/>
      <c r="PA84" s="85"/>
      <c r="PB84" s="85"/>
      <c r="PC84" s="85"/>
      <c r="PD84" s="85"/>
      <c r="PE84" s="85"/>
      <c r="PF84" s="85"/>
      <c r="PG84" s="85"/>
      <c r="PH84" s="85"/>
      <c r="PI84" s="85"/>
      <c r="PJ84" s="85"/>
      <c r="PK84" s="85"/>
      <c r="PL84" s="85"/>
      <c r="PM84" s="85"/>
      <c r="PN84" s="85"/>
      <c r="PO84" s="85"/>
      <c r="PP84" s="85"/>
      <c r="PQ84" s="85"/>
      <c r="PR84" s="85"/>
      <c r="PS84" s="85"/>
      <c r="PT84" s="85"/>
      <c r="PU84" s="85"/>
      <c r="PV84" s="85"/>
      <c r="PW84" s="85"/>
      <c r="PX84" s="85"/>
      <c r="PY84" s="85"/>
      <c r="PZ84" s="85"/>
      <c r="QA84" s="85"/>
      <c r="QB84" s="85"/>
      <c r="QC84" s="85"/>
      <c r="QD84" s="85"/>
      <c r="QE84" s="85"/>
      <c r="QF84" s="85"/>
      <c r="QG84" s="85"/>
      <c r="QH84" s="85"/>
      <c r="QI84" s="85"/>
      <c r="QJ84" s="85"/>
      <c r="QK84" s="85"/>
      <c r="QL84" s="85"/>
      <c r="QM84" s="85"/>
      <c r="QN84" s="85"/>
      <c r="QO84" s="85"/>
      <c r="QP84" s="85"/>
      <c r="QQ84" s="85"/>
      <c r="QR84" s="85"/>
      <c r="QS84" s="85"/>
      <c r="QT84" s="85"/>
      <c r="QU84" s="85"/>
      <c r="QV84" s="85"/>
      <c r="QW84" s="85"/>
      <c r="QX84" s="85"/>
      <c r="QY84" s="85"/>
      <c r="QZ84" s="85"/>
      <c r="RA84" s="85"/>
      <c r="RB84" s="85"/>
      <c r="RC84" s="85"/>
      <c r="RD84" s="85"/>
      <c r="RE84" s="85"/>
      <c r="RF84" s="85"/>
      <c r="RG84" s="85"/>
      <c r="RH84" s="85"/>
      <c r="RI84" s="85"/>
      <c r="RJ84" s="85"/>
      <c r="RK84" s="85"/>
      <c r="RL84" s="85"/>
      <c r="RM84" s="85"/>
      <c r="RN84" s="85"/>
      <c r="RO84" s="85"/>
      <c r="RP84" s="85"/>
      <c r="RQ84" s="85"/>
      <c r="RR84" s="85"/>
      <c r="RS84" s="85"/>
      <c r="RT84" s="85"/>
      <c r="RU84" s="85"/>
      <c r="RV84" s="85"/>
      <c r="RW84" s="85"/>
      <c r="RX84" s="85"/>
      <c r="RY84" s="85"/>
      <c r="RZ84" s="85"/>
      <c r="SA84" s="85"/>
      <c r="SB84" s="85"/>
      <c r="SC84" s="85"/>
      <c r="SD84" s="85"/>
      <c r="SE84" s="85"/>
      <c r="SF84" s="85"/>
      <c r="SG84" s="85"/>
      <c r="SH84" s="85"/>
      <c r="SI84" s="85"/>
      <c r="SJ84" s="85"/>
      <c r="SK84" s="85"/>
      <c r="SL84" s="85"/>
      <c r="SM84" s="85"/>
      <c r="SN84" s="85"/>
      <c r="SO84" s="85"/>
      <c r="SP84" s="85"/>
      <c r="SQ84" s="85"/>
      <c r="SR84" s="85"/>
      <c r="SS84" s="85"/>
      <c r="ST84" s="85"/>
      <c r="SU84" s="85"/>
      <c r="SV84" s="85"/>
      <c r="SW84" s="85"/>
      <c r="SX84" s="85"/>
      <c r="SY84" s="85"/>
      <c r="SZ84" s="85"/>
      <c r="TA84" s="85"/>
      <c r="TB84" s="85"/>
      <c r="TC84" s="85"/>
      <c r="TD84" s="85"/>
      <c r="TE84" s="85"/>
      <c r="TF84" s="85"/>
      <c r="TG84" s="85"/>
      <c r="TH84" s="85"/>
      <c r="TI84" s="85"/>
      <c r="TJ84" s="85"/>
      <c r="TK84" s="85"/>
      <c r="TL84" s="85"/>
      <c r="TM84" s="85"/>
      <c r="TN84" s="85"/>
      <c r="TO84" s="85"/>
      <c r="TP84" s="85"/>
      <c r="TQ84" s="85"/>
      <c r="TR84" s="85"/>
      <c r="TS84" s="85"/>
      <c r="TT84" s="85"/>
      <c r="TU84" s="85"/>
      <c r="TV84" s="85"/>
      <c r="TW84" s="85"/>
      <c r="TX84" s="85"/>
      <c r="TY84" s="85"/>
      <c r="TZ84" s="85"/>
      <c r="UA84" s="85"/>
      <c r="UB84" s="85"/>
      <c r="UC84" s="85"/>
      <c r="UD84" s="85"/>
      <c r="UE84" s="85"/>
      <c r="UF84" s="85"/>
      <c r="UG84" s="85"/>
      <c r="UH84" s="85"/>
      <c r="UI84" s="85"/>
      <c r="UJ84" s="85"/>
      <c r="UK84" s="85"/>
      <c r="UL84" s="85"/>
      <c r="UM84" s="85"/>
      <c r="UN84" s="85"/>
      <c r="UO84" s="85"/>
      <c r="UP84" s="85"/>
      <c r="UQ84" s="85"/>
      <c r="UR84" s="85"/>
      <c r="US84" s="85"/>
      <c r="UT84" s="85"/>
      <c r="UU84" s="85"/>
      <c r="UV84" s="85"/>
      <c r="UW84" s="85"/>
      <c r="UX84" s="85"/>
      <c r="UY84" s="85"/>
      <c r="UZ84" s="85"/>
      <c r="VA84" s="85"/>
      <c r="VB84" s="85"/>
      <c r="VC84" s="85"/>
      <c r="VD84" s="85"/>
      <c r="VE84" s="85"/>
      <c r="VF84" s="85"/>
      <c r="VG84" s="85"/>
      <c r="VH84" s="85"/>
      <c r="VI84" s="85"/>
      <c r="VJ84" s="85"/>
      <c r="VK84" s="85"/>
      <c r="VL84" s="85"/>
      <c r="VM84" s="85"/>
      <c r="VN84" s="85"/>
      <c r="VO84" s="85"/>
      <c r="VP84" s="85"/>
      <c r="VQ84" s="85"/>
      <c r="VR84" s="85"/>
      <c r="VS84" s="85"/>
      <c r="VT84" s="85"/>
      <c r="VU84" s="85"/>
      <c r="VV84" s="85"/>
      <c r="VW84" s="85"/>
      <c r="VX84" s="85"/>
      <c r="VY84" s="85"/>
      <c r="VZ84" s="85"/>
      <c r="WA84" s="85"/>
      <c r="WB84" s="85"/>
      <c r="WC84" s="85"/>
      <c r="WD84" s="85"/>
      <c r="WE84" s="85"/>
      <c r="WF84" s="85"/>
      <c r="WG84" s="85"/>
      <c r="WH84" s="85"/>
      <c r="WI84" s="85"/>
      <c r="WJ84" s="85"/>
      <c r="WK84" s="85"/>
      <c r="WL84" s="85"/>
      <c r="WM84" s="85"/>
      <c r="WN84" s="85"/>
      <c r="WO84" s="85"/>
      <c r="WP84" s="85"/>
      <c r="WQ84" s="85"/>
      <c r="WR84" s="85"/>
      <c r="WS84" s="85"/>
      <c r="WT84" s="85"/>
      <c r="WU84" s="85"/>
      <c r="WV84" s="85"/>
      <c r="WW84" s="85"/>
      <c r="WX84" s="85"/>
      <c r="WY84" s="85"/>
      <c r="WZ84" s="85"/>
      <c r="XA84" s="85"/>
      <c r="XB84" s="85"/>
      <c r="XC84" s="85"/>
      <c r="XD84" s="85"/>
      <c r="XE84" s="85"/>
      <c r="XF84" s="85"/>
      <c r="XG84" s="85"/>
      <c r="XH84" s="85"/>
      <c r="XI84" s="85"/>
      <c r="XJ84" s="85"/>
      <c r="XK84" s="85"/>
      <c r="XL84" s="85"/>
      <c r="XM84" s="85"/>
      <c r="XN84" s="85"/>
      <c r="XO84" s="85"/>
      <c r="XP84" s="85"/>
      <c r="XQ84" s="85"/>
      <c r="XR84" s="85"/>
      <c r="XS84" s="85"/>
      <c r="XT84" s="85"/>
      <c r="XU84" s="85"/>
      <c r="XV84" s="85"/>
      <c r="XW84" s="85"/>
      <c r="XX84" s="85"/>
      <c r="XY84" s="85"/>
      <c r="XZ84" s="85"/>
      <c r="YA84" s="85"/>
      <c r="YB84" s="85"/>
      <c r="YC84" s="85"/>
      <c r="YD84" s="85"/>
      <c r="YE84" s="85"/>
      <c r="YF84" s="85"/>
      <c r="YG84" s="85"/>
      <c r="YH84" s="85"/>
      <c r="YI84" s="85"/>
      <c r="YJ84" s="85"/>
      <c r="YK84" s="85"/>
      <c r="YL84" s="85"/>
      <c r="YM84" s="85"/>
      <c r="YN84" s="85"/>
      <c r="YO84" s="85"/>
      <c r="YP84" s="85"/>
      <c r="YQ84" s="85"/>
      <c r="YR84" s="85"/>
      <c r="YS84" s="85"/>
      <c r="YT84" s="85"/>
      <c r="YU84" s="85"/>
      <c r="YV84" s="85"/>
      <c r="YW84" s="85"/>
      <c r="YX84" s="85"/>
      <c r="YY84" s="85"/>
      <c r="YZ84" s="85"/>
      <c r="ZA84" s="85"/>
      <c r="ZB84" s="85"/>
      <c r="ZC84" s="85"/>
      <c r="ZD84" s="85"/>
      <c r="ZE84" s="85"/>
      <c r="ZF84" s="85"/>
      <c r="ZG84" s="85"/>
      <c r="ZH84" s="85"/>
      <c r="ZI84" s="85"/>
      <c r="ZJ84" s="85"/>
      <c r="ZK84" s="85"/>
      <c r="ZL84" s="85"/>
      <c r="ZM84" s="85"/>
      <c r="ZN84" s="85"/>
      <c r="ZO84" s="85"/>
      <c r="ZP84" s="85"/>
      <c r="ZQ84" s="85"/>
      <c r="ZR84" s="85"/>
      <c r="ZS84" s="85"/>
      <c r="ZT84" s="85"/>
      <c r="ZU84" s="85"/>
      <c r="ZV84" s="85"/>
      <c r="ZW84" s="85"/>
      <c r="ZX84" s="85"/>
      <c r="ZY84" s="85"/>
      <c r="ZZ84" s="85"/>
      <c r="AAA84" s="85"/>
      <c r="AAB84" s="85"/>
      <c r="AAC84" s="85"/>
      <c r="AAD84" s="85"/>
      <c r="AAE84" s="85"/>
      <c r="AAF84" s="85"/>
      <c r="AAG84" s="85"/>
      <c r="AAH84" s="85"/>
      <c r="AAI84" s="85"/>
      <c r="AAJ84" s="85"/>
      <c r="AAK84" s="85"/>
      <c r="AAL84" s="85"/>
      <c r="AAM84" s="85"/>
      <c r="AAN84" s="85"/>
      <c r="AAO84" s="85"/>
      <c r="AAP84" s="85"/>
      <c r="AAQ84" s="85"/>
      <c r="AAR84" s="85"/>
      <c r="AAS84" s="85"/>
      <c r="AAT84" s="85"/>
      <c r="AAU84" s="85"/>
      <c r="AAV84" s="85"/>
      <c r="AAW84" s="85"/>
      <c r="AAX84" s="85"/>
      <c r="AAY84" s="85"/>
      <c r="AAZ84" s="85"/>
      <c r="ABA84" s="85"/>
      <c r="ABB84" s="85"/>
      <c r="ABC84" s="85"/>
      <c r="ABD84" s="85"/>
      <c r="ABE84" s="85"/>
      <c r="ABF84" s="85"/>
      <c r="ABG84" s="85"/>
      <c r="ABH84" s="85"/>
      <c r="ABI84" s="85"/>
      <c r="ABJ84" s="85"/>
      <c r="ABK84" s="85"/>
      <c r="ABL84" s="85"/>
      <c r="ABM84" s="85"/>
      <c r="ABN84" s="85"/>
      <c r="ABO84" s="85"/>
      <c r="ABP84" s="85"/>
      <c r="ABQ84" s="85"/>
      <c r="ABR84" s="85"/>
      <c r="ABS84" s="85"/>
      <c r="ABT84" s="85"/>
      <c r="ABU84" s="85"/>
      <c r="ABV84" s="85"/>
      <c r="ABW84" s="85"/>
      <c r="ABX84" s="85"/>
      <c r="ABY84" s="85"/>
      <c r="ABZ84" s="85"/>
      <c r="ACA84" s="85"/>
      <c r="ACB84" s="85"/>
      <c r="ACC84" s="85"/>
      <c r="ACD84" s="85"/>
      <c r="ACE84" s="85"/>
      <c r="ACF84" s="85"/>
      <c r="ACG84" s="85"/>
      <c r="ACH84" s="85"/>
      <c r="ACI84" s="85"/>
      <c r="ACJ84" s="85"/>
      <c r="ACK84" s="85"/>
      <c r="ACL84" s="85"/>
      <c r="ACM84" s="85"/>
      <c r="ACN84" s="85"/>
      <c r="ACO84" s="85"/>
      <c r="ACP84" s="85"/>
      <c r="ACQ84" s="85"/>
      <c r="ACR84" s="85"/>
      <c r="ACS84" s="85"/>
      <c r="ACT84" s="85"/>
      <c r="ACU84" s="85"/>
      <c r="ACV84" s="85"/>
      <c r="ACW84" s="85"/>
      <c r="ACX84" s="85"/>
      <c r="ACY84" s="85"/>
      <c r="ACZ84" s="85"/>
      <c r="ADA84" s="85"/>
      <c r="ADB84" s="85"/>
      <c r="ADC84" s="85"/>
      <c r="ADD84" s="85"/>
      <c r="ADE84" s="85"/>
      <c r="ADF84" s="85"/>
      <c r="ADG84" s="85"/>
      <c r="ADH84" s="85"/>
      <c r="ADI84" s="85"/>
      <c r="ADJ84" s="85"/>
      <c r="ADK84" s="85"/>
      <c r="ADL84" s="85"/>
      <c r="ADM84" s="85"/>
      <c r="ADN84" s="85"/>
      <c r="ADO84" s="85"/>
      <c r="ADP84" s="85"/>
      <c r="ADQ84" s="85"/>
      <c r="ADR84" s="85"/>
      <c r="ADS84" s="85"/>
      <c r="ADT84" s="85"/>
      <c r="ADU84" s="85"/>
      <c r="ADV84" s="85"/>
      <c r="ADW84" s="85"/>
      <c r="ADX84" s="85"/>
      <c r="ADY84" s="85"/>
      <c r="ADZ84" s="85"/>
      <c r="AEA84" s="85"/>
      <c r="AEB84" s="85"/>
      <c r="AEC84" s="85"/>
      <c r="AED84" s="85"/>
      <c r="AEE84" s="85"/>
      <c r="AEF84" s="85"/>
      <c r="AEG84" s="85"/>
      <c r="AEH84" s="85"/>
      <c r="AEI84" s="85"/>
      <c r="AEJ84" s="85"/>
      <c r="AEK84" s="85"/>
      <c r="AEL84" s="85"/>
      <c r="AEM84" s="85"/>
      <c r="AEN84" s="85"/>
      <c r="AEO84" s="85"/>
      <c r="AEP84" s="85"/>
      <c r="AEQ84" s="85"/>
      <c r="AER84" s="85"/>
      <c r="AES84" s="85"/>
      <c r="AET84" s="85"/>
      <c r="AEU84" s="85"/>
      <c r="AEV84" s="85"/>
      <c r="AEW84" s="85"/>
      <c r="AEX84" s="85"/>
      <c r="AEY84" s="85"/>
      <c r="AEZ84" s="85"/>
      <c r="AFA84" s="85"/>
      <c r="AFB84" s="85"/>
      <c r="AFC84" s="85"/>
      <c r="AFD84" s="85"/>
      <c r="AFE84" s="85"/>
      <c r="AFF84" s="85"/>
      <c r="AFG84" s="85"/>
      <c r="AFH84" s="85"/>
      <c r="AFI84" s="85"/>
      <c r="AFJ84" s="85"/>
      <c r="AFK84" s="85"/>
      <c r="AFL84" s="85"/>
      <c r="AFM84" s="85"/>
      <c r="AFN84" s="85"/>
      <c r="AFO84" s="85"/>
      <c r="AFP84" s="85"/>
      <c r="AFQ84" s="85"/>
      <c r="AFR84" s="85"/>
      <c r="AFS84" s="85"/>
      <c r="AFT84" s="85"/>
      <c r="AFU84" s="85"/>
      <c r="AFV84" s="85"/>
      <c r="AFW84" s="85"/>
      <c r="AFX84" s="85"/>
      <c r="AFY84" s="85"/>
      <c r="AFZ84" s="85"/>
      <c r="AGA84" s="85"/>
      <c r="AGB84" s="85"/>
      <c r="AGC84" s="85"/>
      <c r="AGD84" s="85"/>
      <c r="AGE84" s="85"/>
      <c r="AGF84" s="85"/>
      <c r="AGG84" s="85"/>
      <c r="AGH84" s="85"/>
      <c r="AGI84" s="85"/>
      <c r="AGJ84" s="85"/>
      <c r="AGK84" s="85"/>
      <c r="AGL84" s="85"/>
      <c r="AGM84" s="85"/>
      <c r="AGN84" s="85"/>
      <c r="AGO84" s="85"/>
      <c r="AGP84" s="85"/>
      <c r="AGQ84" s="85"/>
      <c r="AGR84" s="85"/>
      <c r="AGS84" s="85"/>
      <c r="AGT84" s="85"/>
      <c r="AGU84" s="85"/>
      <c r="AGV84" s="85"/>
      <c r="AGW84" s="85"/>
      <c r="AGX84" s="85"/>
      <c r="AGY84" s="85"/>
      <c r="AGZ84" s="85"/>
      <c r="AHA84" s="85"/>
      <c r="AHB84" s="85"/>
      <c r="AHC84" s="85"/>
      <c r="AHD84" s="85"/>
      <c r="AHE84" s="85"/>
      <c r="AHF84" s="85"/>
      <c r="AHG84" s="85"/>
      <c r="AHH84" s="85"/>
      <c r="AHI84" s="85"/>
      <c r="AHJ84" s="85"/>
      <c r="AHK84" s="85"/>
      <c r="AHL84" s="85"/>
      <c r="AHM84" s="85"/>
      <c r="AHN84" s="85"/>
      <c r="AHO84" s="85"/>
      <c r="AHP84" s="85"/>
      <c r="AHQ84" s="85"/>
      <c r="AHR84" s="85"/>
      <c r="AHS84" s="85"/>
      <c r="AHT84" s="85"/>
      <c r="AHU84" s="85"/>
      <c r="AHV84" s="85"/>
      <c r="AHW84" s="85"/>
      <c r="AHX84" s="85"/>
      <c r="AHY84" s="85"/>
      <c r="AHZ84" s="85"/>
      <c r="AIA84" s="85"/>
      <c r="AIB84" s="85"/>
      <c r="AIC84" s="85"/>
      <c r="AID84" s="85"/>
      <c r="AIE84" s="85"/>
      <c r="AIF84" s="85"/>
      <c r="AIG84" s="85"/>
      <c r="AIH84" s="85"/>
      <c r="AII84" s="85"/>
      <c r="AIJ84" s="85"/>
      <c r="AIK84" s="85"/>
      <c r="AIL84" s="85"/>
      <c r="AIM84" s="85"/>
      <c r="AIN84" s="85"/>
      <c r="AIO84" s="85"/>
      <c r="AIP84" s="85"/>
      <c r="AIQ84" s="85"/>
      <c r="AIR84" s="85"/>
      <c r="AIS84" s="85"/>
      <c r="AIT84" s="85"/>
      <c r="AIU84" s="85"/>
      <c r="AIV84" s="85"/>
      <c r="AIW84" s="85"/>
      <c r="AIX84" s="85"/>
      <c r="AIY84" s="85"/>
      <c r="AIZ84" s="85"/>
      <c r="AJA84" s="85"/>
      <c r="AJB84" s="85"/>
      <c r="AJC84" s="85"/>
      <c r="AJD84" s="85"/>
      <c r="AJE84" s="85"/>
      <c r="AJF84" s="85"/>
      <c r="AJG84" s="85"/>
    </row>
    <row r="85" spans="1:943" s="93" customFormat="1" x14ac:dyDescent="0.35">
      <c r="A85" s="91"/>
      <c r="B85" s="92"/>
      <c r="D85" s="90"/>
      <c r="E85" s="71"/>
      <c r="F85" s="71"/>
      <c r="G85" s="71"/>
      <c r="H85" s="71"/>
      <c r="I85" s="71"/>
      <c r="J85" s="90"/>
      <c r="K85" s="90"/>
      <c r="L85" s="90"/>
      <c r="M85" s="90"/>
      <c r="N85" s="90"/>
      <c r="O85" s="90"/>
      <c r="P85" s="90"/>
      <c r="Q85" s="90"/>
      <c r="T85" s="85"/>
      <c r="U85" s="85"/>
      <c r="V85" s="85"/>
      <c r="W85" s="85"/>
      <c r="X85" s="85"/>
      <c r="Y85" s="85"/>
      <c r="Z85" s="85"/>
      <c r="AA85" s="85"/>
      <c r="AB85" s="85"/>
      <c r="AC85" s="85"/>
      <c r="AD85" s="85"/>
      <c r="AE85" s="85"/>
      <c r="AF85" s="85"/>
      <c r="AG85" s="85"/>
      <c r="AH85" s="85"/>
      <c r="AI85" s="85"/>
      <c r="AJ85" s="85"/>
      <c r="AK85" s="85"/>
      <c r="AL85" s="85"/>
      <c r="AM85" s="85"/>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5"/>
      <c r="BR85" s="85"/>
      <c r="BS85" s="85"/>
      <c r="BT85" s="85"/>
      <c r="BU85" s="85"/>
      <c r="BV85" s="85"/>
      <c r="BW85" s="85"/>
      <c r="BX85" s="85"/>
      <c r="BY85" s="85"/>
      <c r="BZ85" s="85"/>
      <c r="CA85" s="85"/>
      <c r="CB85" s="85"/>
      <c r="CC85" s="85"/>
      <c r="CD85" s="85"/>
      <c r="CE85" s="85"/>
      <c r="CF85" s="85"/>
      <c r="CG85" s="85"/>
      <c r="CH85" s="85"/>
      <c r="CI85" s="85"/>
      <c r="CJ85" s="85"/>
      <c r="CK85" s="85"/>
      <c r="CL85" s="85"/>
      <c r="CM85" s="85"/>
      <c r="CN85" s="85"/>
      <c r="CO85" s="85"/>
      <c r="CP85" s="85"/>
      <c r="CQ85" s="85"/>
      <c r="CR85" s="85"/>
      <c r="CS85" s="85"/>
      <c r="CT85" s="85"/>
      <c r="CU85" s="85"/>
      <c r="CV85" s="85"/>
      <c r="CW85" s="85"/>
      <c r="CX85" s="85"/>
      <c r="CY85" s="85"/>
      <c r="CZ85" s="85"/>
      <c r="DA85" s="85"/>
      <c r="DB85" s="85"/>
      <c r="DC85" s="85"/>
      <c r="DD85" s="85"/>
      <c r="DE85" s="85"/>
      <c r="DF85" s="85"/>
      <c r="DG85" s="85"/>
      <c r="DH85" s="85"/>
      <c r="DI85" s="85"/>
      <c r="DJ85" s="85"/>
      <c r="DK85" s="85"/>
      <c r="DL85" s="85"/>
      <c r="DM85" s="85"/>
      <c r="DN85" s="85"/>
      <c r="DO85" s="85"/>
      <c r="DP85" s="85"/>
      <c r="DQ85" s="85"/>
      <c r="DR85" s="85"/>
      <c r="DS85" s="85"/>
      <c r="DT85" s="85"/>
      <c r="DU85" s="85"/>
      <c r="DV85" s="85"/>
      <c r="DW85" s="85"/>
      <c r="DX85" s="85"/>
      <c r="DY85" s="85"/>
      <c r="DZ85" s="85"/>
      <c r="EA85" s="85"/>
      <c r="EB85" s="85"/>
      <c r="EC85" s="85"/>
      <c r="ED85" s="85"/>
      <c r="EE85" s="85"/>
      <c r="EF85" s="85"/>
      <c r="EG85" s="85"/>
      <c r="EH85" s="85"/>
      <c r="EI85" s="85"/>
      <c r="EJ85" s="85"/>
      <c r="EK85" s="85"/>
      <c r="EL85" s="85"/>
      <c r="EM85" s="85"/>
      <c r="EN85" s="85"/>
      <c r="EO85" s="85"/>
      <c r="EP85" s="85"/>
      <c r="EQ85" s="85"/>
      <c r="ER85" s="85"/>
      <c r="ES85" s="85"/>
      <c r="ET85" s="85"/>
      <c r="EU85" s="85"/>
      <c r="EV85" s="85"/>
      <c r="EW85" s="85"/>
      <c r="EX85" s="85"/>
      <c r="EY85" s="85"/>
      <c r="EZ85" s="85"/>
      <c r="FA85" s="85"/>
      <c r="FB85" s="85"/>
      <c r="FC85" s="85"/>
      <c r="FD85" s="85"/>
      <c r="FE85" s="85"/>
      <c r="FF85" s="85"/>
      <c r="FG85" s="85"/>
      <c r="FH85" s="85"/>
      <c r="FI85" s="85"/>
      <c r="FJ85" s="85"/>
      <c r="FK85" s="85"/>
      <c r="FL85" s="85"/>
      <c r="FM85" s="85"/>
      <c r="FN85" s="85"/>
      <c r="FO85" s="85"/>
      <c r="FP85" s="85"/>
      <c r="FQ85" s="85"/>
      <c r="FR85" s="85"/>
      <c r="FS85" s="85"/>
      <c r="FT85" s="85"/>
      <c r="FU85" s="85"/>
      <c r="FV85" s="85"/>
      <c r="FW85" s="85"/>
      <c r="FX85" s="85"/>
      <c r="FY85" s="85"/>
      <c r="FZ85" s="85"/>
      <c r="GA85" s="85"/>
      <c r="GB85" s="85"/>
      <c r="GC85" s="85"/>
      <c r="GD85" s="85"/>
      <c r="GE85" s="85"/>
      <c r="GF85" s="85"/>
      <c r="GG85" s="85"/>
      <c r="GH85" s="85"/>
      <c r="GI85" s="85"/>
      <c r="GJ85" s="85"/>
      <c r="GK85" s="85"/>
      <c r="GL85" s="85"/>
      <c r="GM85" s="85"/>
      <c r="GN85" s="85"/>
      <c r="GO85" s="85"/>
      <c r="GP85" s="85"/>
      <c r="GQ85" s="85"/>
      <c r="GR85" s="85"/>
      <c r="GS85" s="85"/>
      <c r="GT85" s="85"/>
      <c r="GU85" s="85"/>
      <c r="GV85" s="85"/>
      <c r="GW85" s="85"/>
      <c r="GX85" s="85"/>
      <c r="GY85" s="85"/>
      <c r="GZ85" s="85"/>
      <c r="HA85" s="85"/>
      <c r="HB85" s="85"/>
      <c r="HC85" s="85"/>
      <c r="HD85" s="85"/>
      <c r="HE85" s="85"/>
      <c r="HF85" s="85"/>
      <c r="HG85" s="85"/>
      <c r="HH85" s="85"/>
      <c r="HI85" s="85"/>
      <c r="HJ85" s="85"/>
      <c r="HK85" s="85"/>
      <c r="HL85" s="85"/>
      <c r="HM85" s="85"/>
      <c r="HN85" s="85"/>
      <c r="HO85" s="85"/>
      <c r="HP85" s="85"/>
      <c r="HQ85" s="85"/>
      <c r="HR85" s="85"/>
      <c r="HS85" s="85"/>
      <c r="HT85" s="85"/>
      <c r="HU85" s="85"/>
      <c r="HV85" s="85"/>
      <c r="HW85" s="85"/>
      <c r="HX85" s="85"/>
      <c r="HY85" s="85"/>
      <c r="HZ85" s="85"/>
      <c r="IA85" s="85"/>
      <c r="IB85" s="85"/>
      <c r="IC85" s="85"/>
      <c r="ID85" s="85"/>
      <c r="IE85" s="85"/>
      <c r="IF85" s="85"/>
      <c r="IG85" s="85"/>
      <c r="IH85" s="85"/>
      <c r="II85" s="85"/>
      <c r="IJ85" s="85"/>
      <c r="IK85" s="85"/>
      <c r="IL85" s="85"/>
      <c r="IM85" s="85"/>
      <c r="IN85" s="85"/>
      <c r="IO85" s="85"/>
      <c r="IP85" s="85"/>
      <c r="IQ85" s="85"/>
      <c r="IR85" s="85"/>
      <c r="IS85" s="85"/>
      <c r="IT85" s="85"/>
      <c r="IU85" s="85"/>
      <c r="IV85" s="85"/>
      <c r="IW85" s="85"/>
      <c r="IX85" s="85"/>
      <c r="IY85" s="85"/>
      <c r="IZ85" s="85"/>
      <c r="JA85" s="85"/>
      <c r="JB85" s="85"/>
      <c r="JC85" s="85"/>
      <c r="JD85" s="85"/>
      <c r="JE85" s="85"/>
      <c r="JF85" s="85"/>
      <c r="JG85" s="85"/>
      <c r="JH85" s="85"/>
      <c r="JI85" s="85"/>
      <c r="JJ85" s="85"/>
      <c r="JK85" s="85"/>
      <c r="JL85" s="85"/>
      <c r="JM85" s="85"/>
      <c r="JN85" s="85"/>
      <c r="JO85" s="85"/>
      <c r="JP85" s="85"/>
      <c r="JQ85" s="85"/>
      <c r="JR85" s="85"/>
      <c r="JS85" s="85"/>
      <c r="JT85" s="85"/>
      <c r="JU85" s="85"/>
      <c r="JV85" s="85"/>
      <c r="JW85" s="85"/>
      <c r="JX85" s="85"/>
      <c r="JY85" s="85"/>
      <c r="JZ85" s="85"/>
      <c r="KA85" s="85"/>
      <c r="KB85" s="85"/>
      <c r="KC85" s="85"/>
      <c r="KD85" s="85"/>
      <c r="KE85" s="85"/>
      <c r="KF85" s="85"/>
      <c r="KG85" s="85"/>
      <c r="KH85" s="85"/>
      <c r="KI85" s="85"/>
      <c r="KJ85" s="85"/>
      <c r="KK85" s="85"/>
      <c r="KL85" s="85"/>
      <c r="KM85" s="85"/>
      <c r="KN85" s="85"/>
      <c r="KO85" s="85"/>
      <c r="KP85" s="85"/>
      <c r="KQ85" s="85"/>
      <c r="KR85" s="85"/>
      <c r="KS85" s="85"/>
      <c r="KT85" s="85"/>
      <c r="KU85" s="85"/>
      <c r="KV85" s="85"/>
      <c r="KW85" s="85"/>
      <c r="KX85" s="85"/>
      <c r="KY85" s="85"/>
      <c r="KZ85" s="85"/>
      <c r="LA85" s="85"/>
      <c r="LB85" s="85"/>
      <c r="LC85" s="85"/>
      <c r="LD85" s="85"/>
      <c r="LE85" s="85"/>
      <c r="LF85" s="85"/>
      <c r="LG85" s="85"/>
      <c r="LH85" s="85"/>
      <c r="LI85" s="85"/>
      <c r="LJ85" s="85"/>
      <c r="LK85" s="85"/>
      <c r="LL85" s="85"/>
      <c r="LM85" s="85"/>
      <c r="LN85" s="85"/>
      <c r="LO85" s="85"/>
      <c r="LP85" s="85"/>
      <c r="LQ85" s="85"/>
      <c r="LR85" s="85"/>
      <c r="LS85" s="85"/>
      <c r="LT85" s="85"/>
      <c r="LU85" s="85"/>
      <c r="LV85" s="85"/>
      <c r="LW85" s="85"/>
      <c r="LX85" s="85"/>
      <c r="LY85" s="85"/>
      <c r="LZ85" s="85"/>
      <c r="MA85" s="85"/>
      <c r="MB85" s="85"/>
      <c r="MC85" s="85"/>
      <c r="MD85" s="85"/>
      <c r="ME85" s="85"/>
      <c r="MF85" s="85"/>
      <c r="MG85" s="85"/>
      <c r="MH85" s="85"/>
      <c r="MI85" s="85"/>
      <c r="MJ85" s="85"/>
      <c r="MK85" s="85"/>
      <c r="ML85" s="85"/>
      <c r="MM85" s="85"/>
      <c r="MN85" s="85"/>
      <c r="MO85" s="85"/>
      <c r="MP85" s="85"/>
      <c r="MQ85" s="85"/>
      <c r="MR85" s="85"/>
      <c r="MS85" s="85"/>
      <c r="MT85" s="85"/>
      <c r="MU85" s="85"/>
      <c r="MV85" s="85"/>
      <c r="MW85" s="85"/>
      <c r="MX85" s="85"/>
      <c r="MY85" s="85"/>
      <c r="MZ85" s="85"/>
      <c r="NA85" s="85"/>
      <c r="NB85" s="85"/>
      <c r="NC85" s="85"/>
      <c r="ND85" s="85"/>
      <c r="NE85" s="85"/>
      <c r="NF85" s="85"/>
      <c r="NG85" s="85"/>
      <c r="NH85" s="85"/>
      <c r="NI85" s="85"/>
      <c r="NJ85" s="85"/>
      <c r="NK85" s="85"/>
      <c r="NL85" s="85"/>
      <c r="NM85" s="85"/>
      <c r="NN85" s="85"/>
      <c r="NO85" s="85"/>
      <c r="NP85" s="85"/>
      <c r="NQ85" s="85"/>
      <c r="NR85" s="85"/>
      <c r="NS85" s="85"/>
      <c r="NT85" s="85"/>
      <c r="NU85" s="85"/>
      <c r="NV85" s="85"/>
      <c r="NW85" s="85"/>
      <c r="NX85" s="85"/>
      <c r="NY85" s="85"/>
      <c r="NZ85" s="85"/>
      <c r="OA85" s="85"/>
      <c r="OB85" s="85"/>
      <c r="OC85" s="85"/>
      <c r="OD85" s="85"/>
      <c r="OE85" s="85"/>
      <c r="OF85" s="85"/>
      <c r="OG85" s="85"/>
      <c r="OH85" s="85"/>
      <c r="OI85" s="85"/>
      <c r="OJ85" s="85"/>
      <c r="OK85" s="85"/>
      <c r="OL85" s="85"/>
      <c r="OM85" s="85"/>
      <c r="ON85" s="85"/>
      <c r="OO85" s="85"/>
      <c r="OP85" s="85"/>
      <c r="OQ85" s="85"/>
      <c r="OR85" s="85"/>
      <c r="OS85" s="85"/>
      <c r="OT85" s="85"/>
      <c r="OU85" s="85"/>
      <c r="OV85" s="85"/>
      <c r="OW85" s="85"/>
      <c r="OX85" s="85"/>
      <c r="OY85" s="85"/>
      <c r="OZ85" s="85"/>
      <c r="PA85" s="85"/>
      <c r="PB85" s="85"/>
      <c r="PC85" s="85"/>
      <c r="PD85" s="85"/>
      <c r="PE85" s="85"/>
      <c r="PF85" s="85"/>
      <c r="PG85" s="85"/>
      <c r="PH85" s="85"/>
      <c r="PI85" s="85"/>
      <c r="PJ85" s="85"/>
      <c r="PK85" s="85"/>
      <c r="PL85" s="85"/>
      <c r="PM85" s="85"/>
      <c r="PN85" s="85"/>
      <c r="PO85" s="85"/>
      <c r="PP85" s="85"/>
      <c r="PQ85" s="85"/>
      <c r="PR85" s="85"/>
      <c r="PS85" s="85"/>
      <c r="PT85" s="85"/>
      <c r="PU85" s="85"/>
      <c r="PV85" s="85"/>
      <c r="PW85" s="85"/>
      <c r="PX85" s="85"/>
      <c r="PY85" s="85"/>
      <c r="PZ85" s="85"/>
      <c r="QA85" s="85"/>
      <c r="QB85" s="85"/>
      <c r="QC85" s="85"/>
      <c r="QD85" s="85"/>
      <c r="QE85" s="85"/>
      <c r="QF85" s="85"/>
      <c r="QG85" s="85"/>
      <c r="QH85" s="85"/>
      <c r="QI85" s="85"/>
      <c r="QJ85" s="85"/>
      <c r="QK85" s="85"/>
      <c r="QL85" s="85"/>
      <c r="QM85" s="85"/>
      <c r="QN85" s="85"/>
      <c r="QO85" s="85"/>
      <c r="QP85" s="85"/>
      <c r="QQ85" s="85"/>
      <c r="QR85" s="85"/>
      <c r="QS85" s="85"/>
      <c r="QT85" s="85"/>
      <c r="QU85" s="85"/>
      <c r="QV85" s="85"/>
      <c r="QW85" s="85"/>
      <c r="QX85" s="85"/>
      <c r="QY85" s="85"/>
      <c r="QZ85" s="85"/>
      <c r="RA85" s="85"/>
      <c r="RB85" s="85"/>
      <c r="RC85" s="85"/>
      <c r="RD85" s="85"/>
      <c r="RE85" s="85"/>
      <c r="RF85" s="85"/>
      <c r="RG85" s="85"/>
      <c r="RH85" s="85"/>
      <c r="RI85" s="85"/>
      <c r="RJ85" s="85"/>
      <c r="RK85" s="85"/>
      <c r="RL85" s="85"/>
      <c r="RM85" s="85"/>
      <c r="RN85" s="85"/>
      <c r="RO85" s="85"/>
      <c r="RP85" s="85"/>
      <c r="RQ85" s="85"/>
      <c r="RR85" s="85"/>
      <c r="RS85" s="85"/>
      <c r="RT85" s="85"/>
      <c r="RU85" s="85"/>
      <c r="RV85" s="85"/>
      <c r="RW85" s="85"/>
      <c r="RX85" s="85"/>
      <c r="RY85" s="85"/>
      <c r="RZ85" s="85"/>
      <c r="SA85" s="85"/>
      <c r="SB85" s="85"/>
      <c r="SC85" s="85"/>
      <c r="SD85" s="85"/>
      <c r="SE85" s="85"/>
      <c r="SF85" s="85"/>
      <c r="SG85" s="85"/>
      <c r="SH85" s="85"/>
      <c r="SI85" s="85"/>
      <c r="SJ85" s="85"/>
      <c r="SK85" s="85"/>
      <c r="SL85" s="85"/>
      <c r="SM85" s="85"/>
      <c r="SN85" s="85"/>
      <c r="SO85" s="85"/>
      <c r="SP85" s="85"/>
      <c r="SQ85" s="85"/>
      <c r="SR85" s="85"/>
      <c r="SS85" s="85"/>
      <c r="ST85" s="85"/>
      <c r="SU85" s="85"/>
      <c r="SV85" s="85"/>
      <c r="SW85" s="85"/>
      <c r="SX85" s="85"/>
      <c r="SY85" s="85"/>
      <c r="SZ85" s="85"/>
      <c r="TA85" s="85"/>
      <c r="TB85" s="85"/>
      <c r="TC85" s="85"/>
      <c r="TD85" s="85"/>
      <c r="TE85" s="85"/>
      <c r="TF85" s="85"/>
      <c r="TG85" s="85"/>
      <c r="TH85" s="85"/>
      <c r="TI85" s="85"/>
      <c r="TJ85" s="85"/>
      <c r="TK85" s="85"/>
      <c r="TL85" s="85"/>
      <c r="TM85" s="85"/>
      <c r="TN85" s="85"/>
      <c r="TO85" s="85"/>
      <c r="TP85" s="85"/>
      <c r="TQ85" s="85"/>
      <c r="TR85" s="85"/>
      <c r="TS85" s="85"/>
      <c r="TT85" s="85"/>
      <c r="TU85" s="85"/>
      <c r="TV85" s="85"/>
      <c r="TW85" s="85"/>
      <c r="TX85" s="85"/>
      <c r="TY85" s="85"/>
      <c r="TZ85" s="85"/>
      <c r="UA85" s="85"/>
      <c r="UB85" s="85"/>
      <c r="UC85" s="85"/>
      <c r="UD85" s="85"/>
      <c r="UE85" s="85"/>
      <c r="UF85" s="85"/>
      <c r="UG85" s="85"/>
      <c r="UH85" s="85"/>
      <c r="UI85" s="85"/>
      <c r="UJ85" s="85"/>
      <c r="UK85" s="85"/>
      <c r="UL85" s="85"/>
      <c r="UM85" s="85"/>
      <c r="UN85" s="85"/>
      <c r="UO85" s="85"/>
      <c r="UP85" s="85"/>
      <c r="UQ85" s="85"/>
      <c r="UR85" s="85"/>
      <c r="US85" s="85"/>
      <c r="UT85" s="85"/>
      <c r="UU85" s="85"/>
      <c r="UV85" s="85"/>
      <c r="UW85" s="85"/>
      <c r="UX85" s="85"/>
      <c r="UY85" s="85"/>
      <c r="UZ85" s="85"/>
      <c r="VA85" s="85"/>
      <c r="VB85" s="85"/>
      <c r="VC85" s="85"/>
      <c r="VD85" s="85"/>
      <c r="VE85" s="85"/>
      <c r="VF85" s="85"/>
      <c r="VG85" s="85"/>
      <c r="VH85" s="85"/>
      <c r="VI85" s="85"/>
      <c r="VJ85" s="85"/>
      <c r="VK85" s="85"/>
      <c r="VL85" s="85"/>
      <c r="VM85" s="85"/>
      <c r="VN85" s="85"/>
      <c r="VO85" s="85"/>
      <c r="VP85" s="85"/>
      <c r="VQ85" s="85"/>
      <c r="VR85" s="85"/>
      <c r="VS85" s="85"/>
      <c r="VT85" s="85"/>
      <c r="VU85" s="85"/>
      <c r="VV85" s="85"/>
      <c r="VW85" s="85"/>
      <c r="VX85" s="85"/>
      <c r="VY85" s="85"/>
      <c r="VZ85" s="85"/>
      <c r="WA85" s="85"/>
      <c r="WB85" s="85"/>
      <c r="WC85" s="85"/>
      <c r="WD85" s="85"/>
      <c r="WE85" s="85"/>
      <c r="WF85" s="85"/>
      <c r="WG85" s="85"/>
      <c r="WH85" s="85"/>
      <c r="WI85" s="85"/>
      <c r="WJ85" s="85"/>
      <c r="WK85" s="85"/>
      <c r="WL85" s="85"/>
      <c r="WM85" s="85"/>
      <c r="WN85" s="85"/>
      <c r="WO85" s="85"/>
      <c r="WP85" s="85"/>
      <c r="WQ85" s="85"/>
      <c r="WR85" s="85"/>
      <c r="WS85" s="85"/>
      <c r="WT85" s="85"/>
      <c r="WU85" s="85"/>
      <c r="WV85" s="85"/>
      <c r="WW85" s="85"/>
      <c r="WX85" s="85"/>
      <c r="WY85" s="85"/>
      <c r="WZ85" s="85"/>
      <c r="XA85" s="85"/>
      <c r="XB85" s="85"/>
      <c r="XC85" s="85"/>
      <c r="XD85" s="85"/>
      <c r="XE85" s="85"/>
      <c r="XF85" s="85"/>
      <c r="XG85" s="85"/>
      <c r="XH85" s="85"/>
      <c r="XI85" s="85"/>
      <c r="XJ85" s="85"/>
      <c r="XK85" s="85"/>
      <c r="XL85" s="85"/>
      <c r="XM85" s="85"/>
      <c r="XN85" s="85"/>
      <c r="XO85" s="85"/>
      <c r="XP85" s="85"/>
      <c r="XQ85" s="85"/>
      <c r="XR85" s="85"/>
      <c r="XS85" s="85"/>
      <c r="XT85" s="85"/>
      <c r="XU85" s="85"/>
      <c r="XV85" s="85"/>
      <c r="XW85" s="85"/>
      <c r="XX85" s="85"/>
      <c r="XY85" s="85"/>
      <c r="XZ85" s="85"/>
      <c r="YA85" s="85"/>
      <c r="YB85" s="85"/>
      <c r="YC85" s="85"/>
      <c r="YD85" s="85"/>
      <c r="YE85" s="85"/>
      <c r="YF85" s="85"/>
      <c r="YG85" s="85"/>
      <c r="YH85" s="85"/>
      <c r="YI85" s="85"/>
      <c r="YJ85" s="85"/>
      <c r="YK85" s="85"/>
      <c r="YL85" s="85"/>
      <c r="YM85" s="85"/>
      <c r="YN85" s="85"/>
      <c r="YO85" s="85"/>
      <c r="YP85" s="85"/>
      <c r="YQ85" s="85"/>
      <c r="YR85" s="85"/>
      <c r="YS85" s="85"/>
      <c r="YT85" s="85"/>
      <c r="YU85" s="85"/>
      <c r="YV85" s="85"/>
      <c r="YW85" s="85"/>
      <c r="YX85" s="85"/>
      <c r="YY85" s="85"/>
      <c r="YZ85" s="85"/>
      <c r="ZA85" s="85"/>
      <c r="ZB85" s="85"/>
      <c r="ZC85" s="85"/>
      <c r="ZD85" s="85"/>
      <c r="ZE85" s="85"/>
      <c r="ZF85" s="85"/>
      <c r="ZG85" s="85"/>
      <c r="ZH85" s="85"/>
      <c r="ZI85" s="85"/>
      <c r="ZJ85" s="85"/>
      <c r="ZK85" s="85"/>
      <c r="ZL85" s="85"/>
      <c r="ZM85" s="85"/>
      <c r="ZN85" s="85"/>
      <c r="ZO85" s="85"/>
      <c r="ZP85" s="85"/>
      <c r="ZQ85" s="85"/>
      <c r="ZR85" s="85"/>
      <c r="ZS85" s="85"/>
      <c r="ZT85" s="85"/>
      <c r="ZU85" s="85"/>
      <c r="ZV85" s="85"/>
      <c r="ZW85" s="85"/>
      <c r="ZX85" s="85"/>
      <c r="ZY85" s="85"/>
      <c r="ZZ85" s="85"/>
      <c r="AAA85" s="85"/>
      <c r="AAB85" s="85"/>
      <c r="AAC85" s="85"/>
      <c r="AAD85" s="85"/>
      <c r="AAE85" s="85"/>
      <c r="AAF85" s="85"/>
      <c r="AAG85" s="85"/>
      <c r="AAH85" s="85"/>
      <c r="AAI85" s="85"/>
      <c r="AAJ85" s="85"/>
      <c r="AAK85" s="85"/>
      <c r="AAL85" s="85"/>
      <c r="AAM85" s="85"/>
      <c r="AAN85" s="85"/>
      <c r="AAO85" s="85"/>
      <c r="AAP85" s="85"/>
      <c r="AAQ85" s="85"/>
      <c r="AAR85" s="85"/>
      <c r="AAS85" s="85"/>
      <c r="AAT85" s="85"/>
      <c r="AAU85" s="85"/>
      <c r="AAV85" s="85"/>
      <c r="AAW85" s="85"/>
      <c r="AAX85" s="85"/>
      <c r="AAY85" s="85"/>
      <c r="AAZ85" s="85"/>
      <c r="ABA85" s="85"/>
      <c r="ABB85" s="85"/>
      <c r="ABC85" s="85"/>
      <c r="ABD85" s="85"/>
      <c r="ABE85" s="85"/>
      <c r="ABF85" s="85"/>
      <c r="ABG85" s="85"/>
      <c r="ABH85" s="85"/>
      <c r="ABI85" s="85"/>
      <c r="ABJ85" s="85"/>
      <c r="ABK85" s="85"/>
      <c r="ABL85" s="85"/>
      <c r="ABM85" s="85"/>
      <c r="ABN85" s="85"/>
      <c r="ABO85" s="85"/>
      <c r="ABP85" s="85"/>
      <c r="ABQ85" s="85"/>
      <c r="ABR85" s="85"/>
      <c r="ABS85" s="85"/>
      <c r="ABT85" s="85"/>
      <c r="ABU85" s="85"/>
      <c r="ABV85" s="85"/>
      <c r="ABW85" s="85"/>
      <c r="ABX85" s="85"/>
      <c r="ABY85" s="85"/>
      <c r="ABZ85" s="85"/>
      <c r="ACA85" s="85"/>
      <c r="ACB85" s="85"/>
      <c r="ACC85" s="85"/>
      <c r="ACD85" s="85"/>
      <c r="ACE85" s="85"/>
      <c r="ACF85" s="85"/>
      <c r="ACG85" s="85"/>
      <c r="ACH85" s="85"/>
      <c r="ACI85" s="85"/>
      <c r="ACJ85" s="85"/>
      <c r="ACK85" s="85"/>
      <c r="ACL85" s="85"/>
      <c r="ACM85" s="85"/>
      <c r="ACN85" s="85"/>
      <c r="ACO85" s="85"/>
      <c r="ACP85" s="85"/>
      <c r="ACQ85" s="85"/>
      <c r="ACR85" s="85"/>
      <c r="ACS85" s="85"/>
      <c r="ACT85" s="85"/>
      <c r="ACU85" s="85"/>
      <c r="ACV85" s="85"/>
      <c r="ACW85" s="85"/>
      <c r="ACX85" s="85"/>
      <c r="ACY85" s="85"/>
      <c r="ACZ85" s="85"/>
      <c r="ADA85" s="85"/>
      <c r="ADB85" s="85"/>
      <c r="ADC85" s="85"/>
      <c r="ADD85" s="85"/>
      <c r="ADE85" s="85"/>
      <c r="ADF85" s="85"/>
      <c r="ADG85" s="85"/>
      <c r="ADH85" s="85"/>
      <c r="ADI85" s="85"/>
      <c r="ADJ85" s="85"/>
      <c r="ADK85" s="85"/>
      <c r="ADL85" s="85"/>
      <c r="ADM85" s="85"/>
      <c r="ADN85" s="85"/>
      <c r="ADO85" s="85"/>
      <c r="ADP85" s="85"/>
      <c r="ADQ85" s="85"/>
      <c r="ADR85" s="85"/>
      <c r="ADS85" s="85"/>
      <c r="ADT85" s="85"/>
      <c r="ADU85" s="85"/>
      <c r="ADV85" s="85"/>
      <c r="ADW85" s="85"/>
      <c r="ADX85" s="85"/>
      <c r="ADY85" s="85"/>
      <c r="ADZ85" s="85"/>
      <c r="AEA85" s="85"/>
      <c r="AEB85" s="85"/>
      <c r="AEC85" s="85"/>
      <c r="AED85" s="85"/>
      <c r="AEE85" s="85"/>
      <c r="AEF85" s="85"/>
      <c r="AEG85" s="85"/>
      <c r="AEH85" s="85"/>
      <c r="AEI85" s="85"/>
      <c r="AEJ85" s="85"/>
      <c r="AEK85" s="85"/>
      <c r="AEL85" s="85"/>
      <c r="AEM85" s="85"/>
      <c r="AEN85" s="85"/>
      <c r="AEO85" s="85"/>
      <c r="AEP85" s="85"/>
      <c r="AEQ85" s="85"/>
      <c r="AER85" s="85"/>
      <c r="AES85" s="85"/>
      <c r="AET85" s="85"/>
      <c r="AEU85" s="85"/>
      <c r="AEV85" s="85"/>
      <c r="AEW85" s="85"/>
      <c r="AEX85" s="85"/>
      <c r="AEY85" s="85"/>
      <c r="AEZ85" s="85"/>
      <c r="AFA85" s="85"/>
      <c r="AFB85" s="85"/>
      <c r="AFC85" s="85"/>
      <c r="AFD85" s="85"/>
      <c r="AFE85" s="85"/>
      <c r="AFF85" s="85"/>
      <c r="AFG85" s="85"/>
      <c r="AFH85" s="85"/>
      <c r="AFI85" s="85"/>
      <c r="AFJ85" s="85"/>
      <c r="AFK85" s="85"/>
      <c r="AFL85" s="85"/>
      <c r="AFM85" s="85"/>
      <c r="AFN85" s="85"/>
      <c r="AFO85" s="85"/>
      <c r="AFP85" s="85"/>
      <c r="AFQ85" s="85"/>
      <c r="AFR85" s="85"/>
      <c r="AFS85" s="85"/>
      <c r="AFT85" s="85"/>
      <c r="AFU85" s="85"/>
      <c r="AFV85" s="85"/>
      <c r="AFW85" s="85"/>
      <c r="AFX85" s="85"/>
      <c r="AFY85" s="85"/>
      <c r="AFZ85" s="85"/>
      <c r="AGA85" s="85"/>
      <c r="AGB85" s="85"/>
      <c r="AGC85" s="85"/>
      <c r="AGD85" s="85"/>
      <c r="AGE85" s="85"/>
      <c r="AGF85" s="85"/>
      <c r="AGG85" s="85"/>
      <c r="AGH85" s="85"/>
      <c r="AGI85" s="85"/>
      <c r="AGJ85" s="85"/>
      <c r="AGK85" s="85"/>
      <c r="AGL85" s="85"/>
      <c r="AGM85" s="85"/>
      <c r="AGN85" s="85"/>
      <c r="AGO85" s="85"/>
      <c r="AGP85" s="85"/>
      <c r="AGQ85" s="85"/>
      <c r="AGR85" s="85"/>
      <c r="AGS85" s="85"/>
      <c r="AGT85" s="85"/>
      <c r="AGU85" s="85"/>
      <c r="AGV85" s="85"/>
      <c r="AGW85" s="85"/>
      <c r="AGX85" s="85"/>
      <c r="AGY85" s="85"/>
      <c r="AGZ85" s="85"/>
      <c r="AHA85" s="85"/>
      <c r="AHB85" s="85"/>
      <c r="AHC85" s="85"/>
      <c r="AHD85" s="85"/>
      <c r="AHE85" s="85"/>
      <c r="AHF85" s="85"/>
      <c r="AHG85" s="85"/>
      <c r="AHH85" s="85"/>
      <c r="AHI85" s="85"/>
      <c r="AHJ85" s="85"/>
      <c r="AHK85" s="85"/>
      <c r="AHL85" s="85"/>
      <c r="AHM85" s="85"/>
      <c r="AHN85" s="85"/>
      <c r="AHO85" s="85"/>
      <c r="AHP85" s="85"/>
      <c r="AHQ85" s="85"/>
      <c r="AHR85" s="85"/>
      <c r="AHS85" s="85"/>
      <c r="AHT85" s="85"/>
      <c r="AHU85" s="85"/>
      <c r="AHV85" s="85"/>
      <c r="AHW85" s="85"/>
      <c r="AHX85" s="85"/>
      <c r="AHY85" s="85"/>
      <c r="AHZ85" s="85"/>
      <c r="AIA85" s="85"/>
      <c r="AIB85" s="85"/>
      <c r="AIC85" s="85"/>
      <c r="AID85" s="85"/>
      <c r="AIE85" s="85"/>
      <c r="AIF85" s="85"/>
      <c r="AIG85" s="85"/>
      <c r="AIH85" s="85"/>
      <c r="AII85" s="85"/>
      <c r="AIJ85" s="85"/>
      <c r="AIK85" s="85"/>
      <c r="AIL85" s="85"/>
      <c r="AIM85" s="85"/>
      <c r="AIN85" s="85"/>
      <c r="AIO85" s="85"/>
      <c r="AIP85" s="85"/>
      <c r="AIQ85" s="85"/>
      <c r="AIR85" s="85"/>
      <c r="AIS85" s="85"/>
      <c r="AIT85" s="85"/>
      <c r="AIU85" s="85"/>
      <c r="AIV85" s="85"/>
      <c r="AIW85" s="85"/>
      <c r="AIX85" s="85"/>
      <c r="AIY85" s="85"/>
      <c r="AIZ85" s="85"/>
      <c r="AJA85" s="85"/>
      <c r="AJB85" s="85"/>
      <c r="AJC85" s="85"/>
      <c r="AJD85" s="85"/>
      <c r="AJE85" s="85"/>
      <c r="AJF85" s="85"/>
      <c r="AJG85" s="85"/>
    </row>
    <row r="86" spans="1:943" s="93" customFormat="1" x14ac:dyDescent="0.35">
      <c r="A86" s="91"/>
      <c r="B86" s="92" t="s">
        <v>1463</v>
      </c>
      <c r="D86" s="90">
        <f>SUM(D83)</f>
        <v>834</v>
      </c>
      <c r="E86" s="71">
        <f>SUM(D83,E83)</f>
        <v>1731</v>
      </c>
      <c r="F86" s="71">
        <f>SUM(D83,E83,F83)</f>
        <v>2508</v>
      </c>
      <c r="G86" s="71">
        <f>SUM(D83,E83,F83,G83)</f>
        <v>3363</v>
      </c>
      <c r="H86" s="71">
        <f>SUM(D83,E83,F83,G83,H83)</f>
        <v>4251</v>
      </c>
      <c r="I86" s="71">
        <f>SUM(D83,E83,F83,G83,H83,I83)</f>
        <v>5302</v>
      </c>
      <c r="J86" s="90">
        <f>SUM(D83,E83,F83,G83,H83,I83,J83)</f>
        <v>6278</v>
      </c>
      <c r="K86" s="90">
        <f>SUM(D83,E83,F83,G83,H83,I83,J83,K83)</f>
        <v>7101</v>
      </c>
      <c r="L86" s="90">
        <f>SUM(D83,E83,F83,G83,H83,I83,J83,K83,L83)</f>
        <v>7969</v>
      </c>
      <c r="M86" s="90">
        <f>SUM(D83,E83,F83,G83,H83,I83,J83,K83,L83,M83)</f>
        <v>8719</v>
      </c>
      <c r="N86" s="90">
        <f>SUM(D83,E83,F83,G83,H83,I83,J83,K83,L83,M83,N83)</f>
        <v>9305</v>
      </c>
      <c r="O86" s="90">
        <f>SUM(D83,E83,F83,G83,H83,I83,J83,K83,L83,M83,N83,O83)</f>
        <v>9825</v>
      </c>
      <c r="P86" s="90">
        <f>SUM(D83,E83,F83,G83,H83,I83,J83,K83,L83,M83,N83,O83,P83)</f>
        <v>10253</v>
      </c>
      <c r="Q86" s="90">
        <f>SUM(D83,E83,F83,G83,H83,I83,J83,K83,L83,M83,N83,O83,P83,Q83)</f>
        <v>10609</v>
      </c>
      <c r="R86" s="93">
        <f>SUM(D83,E83,F83,G83,H83,I83,J83,K83,L83,M83,N83,O83,P83,Q83,R83)</f>
        <v>10834</v>
      </c>
      <c r="S86" s="93">
        <f>SUM(D83,E83,F83,G83,H83,I83,J83,K83,L83,M83,N83,O83,P83,Q83,R83,S83)</f>
        <v>10999</v>
      </c>
      <c r="T86" s="85"/>
      <c r="U86" s="85"/>
      <c r="V86" s="85"/>
      <c r="W86" s="85"/>
      <c r="X86" s="85"/>
      <c r="Y86" s="85"/>
      <c r="Z86" s="85"/>
      <c r="AA86" s="85"/>
      <c r="AB86" s="85"/>
      <c r="AC86" s="85"/>
      <c r="AD86" s="85"/>
      <c r="AE86" s="85"/>
      <c r="AF86" s="85"/>
      <c r="AG86" s="85"/>
      <c r="AH86" s="85"/>
      <c r="AI86" s="85"/>
      <c r="AJ86" s="85"/>
      <c r="AK86" s="85"/>
      <c r="AL86" s="85"/>
      <c r="AM86" s="85"/>
      <c r="AN86" s="85"/>
      <c r="AO86" s="85"/>
      <c r="AP86" s="85"/>
      <c r="AQ86" s="85"/>
      <c r="AR86" s="85"/>
      <c r="AS86" s="85"/>
      <c r="AT86" s="85"/>
      <c r="AU86" s="85"/>
      <c r="AV86" s="85"/>
      <c r="AW86" s="85"/>
      <c r="AX86" s="85"/>
      <c r="AY86" s="85"/>
      <c r="AZ86" s="85"/>
      <c r="BA86" s="85"/>
      <c r="BB86" s="85"/>
      <c r="BC86" s="85"/>
      <c r="BD86" s="85"/>
      <c r="BE86" s="85"/>
      <c r="BF86" s="85"/>
      <c r="BG86" s="85"/>
      <c r="BH86" s="85"/>
      <c r="BI86" s="85"/>
      <c r="BJ86" s="85"/>
      <c r="BK86" s="85"/>
      <c r="BL86" s="85"/>
      <c r="BM86" s="85"/>
      <c r="BN86" s="85"/>
      <c r="BO86" s="85"/>
      <c r="BP86" s="85"/>
      <c r="BQ86" s="85"/>
      <c r="BR86" s="85"/>
      <c r="BS86" s="85"/>
      <c r="BT86" s="85"/>
      <c r="BU86" s="85"/>
      <c r="BV86" s="85"/>
      <c r="BW86" s="85"/>
      <c r="BX86" s="85"/>
      <c r="BY86" s="85"/>
      <c r="BZ86" s="85"/>
      <c r="CA86" s="85"/>
      <c r="CB86" s="85"/>
      <c r="CC86" s="85"/>
      <c r="CD86" s="85"/>
      <c r="CE86" s="85"/>
      <c r="CF86" s="85"/>
      <c r="CG86" s="85"/>
      <c r="CH86" s="85"/>
      <c r="CI86" s="85"/>
      <c r="CJ86" s="85"/>
      <c r="CK86" s="85"/>
      <c r="CL86" s="85"/>
      <c r="CM86" s="85"/>
      <c r="CN86" s="85"/>
      <c r="CO86" s="85"/>
      <c r="CP86" s="85"/>
      <c r="CQ86" s="85"/>
      <c r="CR86" s="85"/>
      <c r="CS86" s="85"/>
      <c r="CT86" s="85"/>
      <c r="CU86" s="85"/>
      <c r="CV86" s="85"/>
      <c r="CW86" s="85"/>
      <c r="CX86" s="85"/>
      <c r="CY86" s="85"/>
      <c r="CZ86" s="85"/>
      <c r="DA86" s="85"/>
      <c r="DB86" s="85"/>
      <c r="DC86" s="85"/>
      <c r="DD86" s="85"/>
      <c r="DE86" s="85"/>
      <c r="DF86" s="85"/>
      <c r="DG86" s="85"/>
      <c r="DH86" s="85"/>
      <c r="DI86" s="85"/>
      <c r="DJ86" s="85"/>
      <c r="DK86" s="85"/>
      <c r="DL86" s="85"/>
      <c r="DM86" s="85"/>
      <c r="DN86" s="85"/>
      <c r="DO86" s="85"/>
      <c r="DP86" s="85"/>
      <c r="DQ86" s="85"/>
      <c r="DR86" s="85"/>
      <c r="DS86" s="85"/>
      <c r="DT86" s="85"/>
      <c r="DU86" s="85"/>
      <c r="DV86" s="85"/>
      <c r="DW86" s="85"/>
      <c r="DX86" s="85"/>
      <c r="DY86" s="85"/>
      <c r="DZ86" s="85"/>
      <c r="EA86" s="85"/>
      <c r="EB86" s="85"/>
      <c r="EC86" s="85"/>
      <c r="ED86" s="85"/>
      <c r="EE86" s="85"/>
      <c r="EF86" s="85"/>
      <c r="EG86" s="85"/>
      <c r="EH86" s="85"/>
      <c r="EI86" s="85"/>
      <c r="EJ86" s="85"/>
      <c r="EK86" s="85"/>
      <c r="EL86" s="85"/>
      <c r="EM86" s="85"/>
      <c r="EN86" s="85"/>
      <c r="EO86" s="85"/>
      <c r="EP86" s="85"/>
      <c r="EQ86" s="85"/>
      <c r="ER86" s="85"/>
      <c r="ES86" s="85"/>
      <c r="ET86" s="85"/>
      <c r="EU86" s="85"/>
      <c r="EV86" s="85"/>
      <c r="EW86" s="85"/>
      <c r="EX86" s="85"/>
      <c r="EY86" s="85"/>
      <c r="EZ86" s="85"/>
      <c r="FA86" s="85"/>
      <c r="FB86" s="85"/>
      <c r="FC86" s="85"/>
      <c r="FD86" s="85"/>
      <c r="FE86" s="85"/>
      <c r="FF86" s="85"/>
      <c r="FG86" s="85"/>
      <c r="FH86" s="85"/>
      <c r="FI86" s="85"/>
      <c r="FJ86" s="85"/>
      <c r="FK86" s="85"/>
      <c r="FL86" s="85"/>
      <c r="FM86" s="85"/>
      <c r="FN86" s="85"/>
      <c r="FO86" s="85"/>
      <c r="FP86" s="85"/>
      <c r="FQ86" s="85"/>
      <c r="FR86" s="85"/>
      <c r="FS86" s="85"/>
      <c r="FT86" s="85"/>
      <c r="FU86" s="85"/>
      <c r="FV86" s="85"/>
      <c r="FW86" s="85"/>
      <c r="FX86" s="85"/>
      <c r="FY86" s="85"/>
      <c r="FZ86" s="85"/>
      <c r="GA86" s="85"/>
      <c r="GB86" s="85"/>
      <c r="GC86" s="85"/>
      <c r="GD86" s="85"/>
      <c r="GE86" s="85"/>
      <c r="GF86" s="85"/>
      <c r="GG86" s="85"/>
      <c r="GH86" s="85"/>
      <c r="GI86" s="85"/>
      <c r="GJ86" s="85"/>
      <c r="GK86" s="85"/>
      <c r="GL86" s="85"/>
      <c r="GM86" s="85"/>
      <c r="GN86" s="85"/>
      <c r="GO86" s="85"/>
      <c r="GP86" s="85"/>
      <c r="GQ86" s="85"/>
      <c r="GR86" s="85"/>
      <c r="GS86" s="85"/>
      <c r="GT86" s="85"/>
      <c r="GU86" s="85"/>
      <c r="GV86" s="85"/>
      <c r="GW86" s="85"/>
      <c r="GX86" s="85"/>
      <c r="GY86" s="85"/>
      <c r="GZ86" s="85"/>
      <c r="HA86" s="85"/>
      <c r="HB86" s="85"/>
      <c r="HC86" s="85"/>
      <c r="HD86" s="85"/>
      <c r="HE86" s="85"/>
      <c r="HF86" s="85"/>
      <c r="HG86" s="85"/>
      <c r="HH86" s="85"/>
      <c r="HI86" s="85"/>
      <c r="HJ86" s="85"/>
      <c r="HK86" s="85"/>
      <c r="HL86" s="85"/>
      <c r="HM86" s="85"/>
      <c r="HN86" s="85"/>
      <c r="HO86" s="85"/>
      <c r="HP86" s="85"/>
      <c r="HQ86" s="85"/>
      <c r="HR86" s="85"/>
      <c r="HS86" s="85"/>
      <c r="HT86" s="85"/>
      <c r="HU86" s="85"/>
      <c r="HV86" s="85"/>
      <c r="HW86" s="85"/>
      <c r="HX86" s="85"/>
      <c r="HY86" s="85"/>
      <c r="HZ86" s="85"/>
      <c r="IA86" s="85"/>
      <c r="IB86" s="85"/>
      <c r="IC86" s="85"/>
      <c r="ID86" s="85"/>
      <c r="IE86" s="85"/>
      <c r="IF86" s="85"/>
      <c r="IG86" s="85"/>
      <c r="IH86" s="85"/>
      <c r="II86" s="85"/>
      <c r="IJ86" s="85"/>
      <c r="IK86" s="85"/>
      <c r="IL86" s="85"/>
      <c r="IM86" s="85"/>
      <c r="IN86" s="85"/>
      <c r="IO86" s="85"/>
      <c r="IP86" s="85"/>
      <c r="IQ86" s="85"/>
      <c r="IR86" s="85"/>
      <c r="IS86" s="85"/>
      <c r="IT86" s="85"/>
      <c r="IU86" s="85"/>
      <c r="IV86" s="85"/>
      <c r="IW86" s="85"/>
      <c r="IX86" s="85"/>
      <c r="IY86" s="85"/>
      <c r="IZ86" s="85"/>
      <c r="JA86" s="85"/>
      <c r="JB86" s="85"/>
      <c r="JC86" s="85"/>
      <c r="JD86" s="85"/>
      <c r="JE86" s="85"/>
      <c r="JF86" s="85"/>
      <c r="JG86" s="85"/>
      <c r="JH86" s="85"/>
      <c r="JI86" s="85"/>
      <c r="JJ86" s="85"/>
      <c r="JK86" s="85"/>
      <c r="JL86" s="85"/>
      <c r="JM86" s="85"/>
      <c r="JN86" s="85"/>
      <c r="JO86" s="85"/>
      <c r="JP86" s="85"/>
      <c r="JQ86" s="85"/>
      <c r="JR86" s="85"/>
      <c r="JS86" s="85"/>
      <c r="JT86" s="85"/>
      <c r="JU86" s="85"/>
      <c r="JV86" s="85"/>
      <c r="JW86" s="85"/>
      <c r="JX86" s="85"/>
      <c r="JY86" s="85"/>
      <c r="JZ86" s="85"/>
      <c r="KA86" s="85"/>
      <c r="KB86" s="85"/>
      <c r="KC86" s="85"/>
      <c r="KD86" s="85"/>
      <c r="KE86" s="85"/>
      <c r="KF86" s="85"/>
      <c r="KG86" s="85"/>
      <c r="KH86" s="85"/>
      <c r="KI86" s="85"/>
      <c r="KJ86" s="85"/>
      <c r="KK86" s="85"/>
      <c r="KL86" s="85"/>
      <c r="KM86" s="85"/>
      <c r="KN86" s="85"/>
      <c r="KO86" s="85"/>
      <c r="KP86" s="85"/>
      <c r="KQ86" s="85"/>
      <c r="KR86" s="85"/>
      <c r="KS86" s="85"/>
      <c r="KT86" s="85"/>
      <c r="KU86" s="85"/>
      <c r="KV86" s="85"/>
      <c r="KW86" s="85"/>
      <c r="KX86" s="85"/>
      <c r="KY86" s="85"/>
      <c r="KZ86" s="85"/>
      <c r="LA86" s="85"/>
      <c r="LB86" s="85"/>
      <c r="LC86" s="85"/>
      <c r="LD86" s="85"/>
      <c r="LE86" s="85"/>
      <c r="LF86" s="85"/>
      <c r="LG86" s="85"/>
      <c r="LH86" s="85"/>
      <c r="LI86" s="85"/>
      <c r="LJ86" s="85"/>
      <c r="LK86" s="85"/>
      <c r="LL86" s="85"/>
      <c r="LM86" s="85"/>
      <c r="LN86" s="85"/>
      <c r="LO86" s="85"/>
      <c r="LP86" s="85"/>
      <c r="LQ86" s="85"/>
      <c r="LR86" s="85"/>
      <c r="LS86" s="85"/>
      <c r="LT86" s="85"/>
      <c r="LU86" s="85"/>
      <c r="LV86" s="85"/>
      <c r="LW86" s="85"/>
      <c r="LX86" s="85"/>
      <c r="LY86" s="85"/>
      <c r="LZ86" s="85"/>
      <c r="MA86" s="85"/>
      <c r="MB86" s="85"/>
      <c r="MC86" s="85"/>
      <c r="MD86" s="85"/>
      <c r="ME86" s="85"/>
      <c r="MF86" s="85"/>
      <c r="MG86" s="85"/>
      <c r="MH86" s="85"/>
      <c r="MI86" s="85"/>
      <c r="MJ86" s="85"/>
      <c r="MK86" s="85"/>
      <c r="ML86" s="85"/>
      <c r="MM86" s="85"/>
      <c r="MN86" s="85"/>
      <c r="MO86" s="85"/>
      <c r="MP86" s="85"/>
      <c r="MQ86" s="85"/>
      <c r="MR86" s="85"/>
      <c r="MS86" s="85"/>
      <c r="MT86" s="85"/>
      <c r="MU86" s="85"/>
      <c r="MV86" s="85"/>
      <c r="MW86" s="85"/>
      <c r="MX86" s="85"/>
      <c r="MY86" s="85"/>
      <c r="MZ86" s="85"/>
      <c r="NA86" s="85"/>
      <c r="NB86" s="85"/>
      <c r="NC86" s="85"/>
      <c r="ND86" s="85"/>
      <c r="NE86" s="85"/>
      <c r="NF86" s="85"/>
      <c r="NG86" s="85"/>
      <c r="NH86" s="85"/>
      <c r="NI86" s="85"/>
      <c r="NJ86" s="85"/>
      <c r="NK86" s="85"/>
      <c r="NL86" s="85"/>
      <c r="NM86" s="85"/>
      <c r="NN86" s="85"/>
      <c r="NO86" s="85"/>
      <c r="NP86" s="85"/>
      <c r="NQ86" s="85"/>
      <c r="NR86" s="85"/>
      <c r="NS86" s="85"/>
      <c r="NT86" s="85"/>
      <c r="NU86" s="85"/>
      <c r="NV86" s="85"/>
      <c r="NW86" s="85"/>
      <c r="NX86" s="85"/>
      <c r="NY86" s="85"/>
      <c r="NZ86" s="85"/>
      <c r="OA86" s="85"/>
      <c r="OB86" s="85"/>
      <c r="OC86" s="85"/>
      <c r="OD86" s="85"/>
      <c r="OE86" s="85"/>
      <c r="OF86" s="85"/>
      <c r="OG86" s="85"/>
      <c r="OH86" s="85"/>
      <c r="OI86" s="85"/>
      <c r="OJ86" s="85"/>
      <c r="OK86" s="85"/>
      <c r="OL86" s="85"/>
      <c r="OM86" s="85"/>
      <c r="ON86" s="85"/>
      <c r="OO86" s="85"/>
      <c r="OP86" s="85"/>
      <c r="OQ86" s="85"/>
      <c r="OR86" s="85"/>
      <c r="OS86" s="85"/>
      <c r="OT86" s="85"/>
      <c r="OU86" s="85"/>
      <c r="OV86" s="85"/>
      <c r="OW86" s="85"/>
      <c r="OX86" s="85"/>
      <c r="OY86" s="85"/>
      <c r="OZ86" s="85"/>
      <c r="PA86" s="85"/>
      <c r="PB86" s="85"/>
      <c r="PC86" s="85"/>
      <c r="PD86" s="85"/>
      <c r="PE86" s="85"/>
      <c r="PF86" s="85"/>
      <c r="PG86" s="85"/>
      <c r="PH86" s="85"/>
      <c r="PI86" s="85"/>
      <c r="PJ86" s="85"/>
      <c r="PK86" s="85"/>
      <c r="PL86" s="85"/>
      <c r="PM86" s="85"/>
      <c r="PN86" s="85"/>
      <c r="PO86" s="85"/>
      <c r="PP86" s="85"/>
      <c r="PQ86" s="85"/>
      <c r="PR86" s="85"/>
      <c r="PS86" s="85"/>
      <c r="PT86" s="85"/>
      <c r="PU86" s="85"/>
      <c r="PV86" s="85"/>
      <c r="PW86" s="85"/>
      <c r="PX86" s="85"/>
      <c r="PY86" s="85"/>
      <c r="PZ86" s="85"/>
      <c r="QA86" s="85"/>
      <c r="QB86" s="85"/>
      <c r="QC86" s="85"/>
      <c r="QD86" s="85"/>
      <c r="QE86" s="85"/>
      <c r="QF86" s="85"/>
      <c r="QG86" s="85"/>
      <c r="QH86" s="85"/>
      <c r="QI86" s="85"/>
      <c r="QJ86" s="85"/>
      <c r="QK86" s="85"/>
      <c r="QL86" s="85"/>
      <c r="QM86" s="85"/>
      <c r="QN86" s="85"/>
      <c r="QO86" s="85"/>
      <c r="QP86" s="85"/>
      <c r="QQ86" s="85"/>
      <c r="QR86" s="85"/>
      <c r="QS86" s="85"/>
      <c r="QT86" s="85"/>
      <c r="QU86" s="85"/>
      <c r="QV86" s="85"/>
      <c r="QW86" s="85"/>
      <c r="QX86" s="85"/>
      <c r="QY86" s="85"/>
      <c r="QZ86" s="85"/>
      <c r="RA86" s="85"/>
      <c r="RB86" s="85"/>
      <c r="RC86" s="85"/>
      <c r="RD86" s="85"/>
      <c r="RE86" s="85"/>
      <c r="RF86" s="85"/>
      <c r="RG86" s="85"/>
      <c r="RH86" s="85"/>
      <c r="RI86" s="85"/>
      <c r="RJ86" s="85"/>
      <c r="RK86" s="85"/>
      <c r="RL86" s="85"/>
      <c r="RM86" s="85"/>
      <c r="RN86" s="85"/>
      <c r="RO86" s="85"/>
      <c r="RP86" s="85"/>
      <c r="RQ86" s="85"/>
      <c r="RR86" s="85"/>
      <c r="RS86" s="85"/>
      <c r="RT86" s="85"/>
      <c r="RU86" s="85"/>
      <c r="RV86" s="85"/>
      <c r="RW86" s="85"/>
      <c r="RX86" s="85"/>
      <c r="RY86" s="85"/>
      <c r="RZ86" s="85"/>
      <c r="SA86" s="85"/>
      <c r="SB86" s="85"/>
      <c r="SC86" s="85"/>
      <c r="SD86" s="85"/>
      <c r="SE86" s="85"/>
      <c r="SF86" s="85"/>
      <c r="SG86" s="85"/>
      <c r="SH86" s="85"/>
      <c r="SI86" s="85"/>
      <c r="SJ86" s="85"/>
      <c r="SK86" s="85"/>
      <c r="SL86" s="85"/>
      <c r="SM86" s="85"/>
      <c r="SN86" s="85"/>
      <c r="SO86" s="85"/>
      <c r="SP86" s="85"/>
      <c r="SQ86" s="85"/>
      <c r="SR86" s="85"/>
      <c r="SS86" s="85"/>
      <c r="ST86" s="85"/>
      <c r="SU86" s="85"/>
      <c r="SV86" s="85"/>
      <c r="SW86" s="85"/>
      <c r="SX86" s="85"/>
      <c r="SY86" s="85"/>
      <c r="SZ86" s="85"/>
      <c r="TA86" s="85"/>
      <c r="TB86" s="85"/>
      <c r="TC86" s="85"/>
      <c r="TD86" s="85"/>
      <c r="TE86" s="85"/>
      <c r="TF86" s="85"/>
      <c r="TG86" s="85"/>
      <c r="TH86" s="85"/>
      <c r="TI86" s="85"/>
      <c r="TJ86" s="85"/>
      <c r="TK86" s="85"/>
      <c r="TL86" s="85"/>
      <c r="TM86" s="85"/>
      <c r="TN86" s="85"/>
      <c r="TO86" s="85"/>
      <c r="TP86" s="85"/>
      <c r="TQ86" s="85"/>
      <c r="TR86" s="85"/>
      <c r="TS86" s="85"/>
      <c r="TT86" s="85"/>
      <c r="TU86" s="85"/>
      <c r="TV86" s="85"/>
      <c r="TW86" s="85"/>
      <c r="TX86" s="85"/>
      <c r="TY86" s="85"/>
      <c r="TZ86" s="85"/>
      <c r="UA86" s="85"/>
      <c r="UB86" s="85"/>
      <c r="UC86" s="85"/>
      <c r="UD86" s="85"/>
      <c r="UE86" s="85"/>
      <c r="UF86" s="85"/>
      <c r="UG86" s="85"/>
      <c r="UH86" s="85"/>
      <c r="UI86" s="85"/>
      <c r="UJ86" s="85"/>
      <c r="UK86" s="85"/>
      <c r="UL86" s="85"/>
      <c r="UM86" s="85"/>
      <c r="UN86" s="85"/>
      <c r="UO86" s="85"/>
      <c r="UP86" s="85"/>
      <c r="UQ86" s="85"/>
      <c r="UR86" s="85"/>
      <c r="US86" s="85"/>
      <c r="UT86" s="85"/>
      <c r="UU86" s="85"/>
      <c r="UV86" s="85"/>
      <c r="UW86" s="85"/>
      <c r="UX86" s="85"/>
      <c r="UY86" s="85"/>
      <c r="UZ86" s="85"/>
      <c r="VA86" s="85"/>
      <c r="VB86" s="85"/>
      <c r="VC86" s="85"/>
      <c r="VD86" s="85"/>
      <c r="VE86" s="85"/>
      <c r="VF86" s="85"/>
      <c r="VG86" s="85"/>
      <c r="VH86" s="85"/>
      <c r="VI86" s="85"/>
      <c r="VJ86" s="85"/>
      <c r="VK86" s="85"/>
      <c r="VL86" s="85"/>
      <c r="VM86" s="85"/>
      <c r="VN86" s="85"/>
      <c r="VO86" s="85"/>
      <c r="VP86" s="85"/>
      <c r="VQ86" s="85"/>
      <c r="VR86" s="85"/>
      <c r="VS86" s="85"/>
      <c r="VT86" s="85"/>
      <c r="VU86" s="85"/>
      <c r="VV86" s="85"/>
      <c r="VW86" s="85"/>
      <c r="VX86" s="85"/>
      <c r="VY86" s="85"/>
      <c r="VZ86" s="85"/>
      <c r="WA86" s="85"/>
      <c r="WB86" s="85"/>
      <c r="WC86" s="85"/>
      <c r="WD86" s="85"/>
      <c r="WE86" s="85"/>
      <c r="WF86" s="85"/>
      <c r="WG86" s="85"/>
      <c r="WH86" s="85"/>
      <c r="WI86" s="85"/>
      <c r="WJ86" s="85"/>
      <c r="WK86" s="85"/>
      <c r="WL86" s="85"/>
      <c r="WM86" s="85"/>
      <c r="WN86" s="85"/>
      <c r="WO86" s="85"/>
      <c r="WP86" s="85"/>
      <c r="WQ86" s="85"/>
      <c r="WR86" s="85"/>
      <c r="WS86" s="85"/>
      <c r="WT86" s="85"/>
      <c r="WU86" s="85"/>
      <c r="WV86" s="85"/>
      <c r="WW86" s="85"/>
      <c r="WX86" s="85"/>
      <c r="WY86" s="85"/>
      <c r="WZ86" s="85"/>
      <c r="XA86" s="85"/>
      <c r="XB86" s="85"/>
      <c r="XC86" s="85"/>
      <c r="XD86" s="85"/>
      <c r="XE86" s="85"/>
      <c r="XF86" s="85"/>
      <c r="XG86" s="85"/>
      <c r="XH86" s="85"/>
      <c r="XI86" s="85"/>
      <c r="XJ86" s="85"/>
      <c r="XK86" s="85"/>
      <c r="XL86" s="85"/>
      <c r="XM86" s="85"/>
      <c r="XN86" s="85"/>
      <c r="XO86" s="85"/>
      <c r="XP86" s="85"/>
      <c r="XQ86" s="85"/>
      <c r="XR86" s="85"/>
      <c r="XS86" s="85"/>
      <c r="XT86" s="85"/>
      <c r="XU86" s="85"/>
      <c r="XV86" s="85"/>
      <c r="XW86" s="85"/>
      <c r="XX86" s="85"/>
      <c r="XY86" s="85"/>
      <c r="XZ86" s="85"/>
      <c r="YA86" s="85"/>
      <c r="YB86" s="85"/>
      <c r="YC86" s="85"/>
      <c r="YD86" s="85"/>
      <c r="YE86" s="85"/>
      <c r="YF86" s="85"/>
      <c r="YG86" s="85"/>
      <c r="YH86" s="85"/>
      <c r="YI86" s="85"/>
      <c r="YJ86" s="85"/>
      <c r="YK86" s="85"/>
      <c r="YL86" s="85"/>
      <c r="YM86" s="85"/>
      <c r="YN86" s="85"/>
      <c r="YO86" s="85"/>
      <c r="YP86" s="85"/>
      <c r="YQ86" s="85"/>
      <c r="YR86" s="85"/>
      <c r="YS86" s="85"/>
      <c r="YT86" s="85"/>
      <c r="YU86" s="85"/>
      <c r="YV86" s="85"/>
      <c r="YW86" s="85"/>
      <c r="YX86" s="85"/>
      <c r="YY86" s="85"/>
      <c r="YZ86" s="85"/>
      <c r="ZA86" s="85"/>
      <c r="ZB86" s="85"/>
      <c r="ZC86" s="85"/>
      <c r="ZD86" s="85"/>
      <c r="ZE86" s="85"/>
      <c r="ZF86" s="85"/>
      <c r="ZG86" s="85"/>
      <c r="ZH86" s="85"/>
      <c r="ZI86" s="85"/>
      <c r="ZJ86" s="85"/>
      <c r="ZK86" s="85"/>
      <c r="ZL86" s="85"/>
      <c r="ZM86" s="85"/>
      <c r="ZN86" s="85"/>
      <c r="ZO86" s="85"/>
      <c r="ZP86" s="85"/>
      <c r="ZQ86" s="85"/>
      <c r="ZR86" s="85"/>
      <c r="ZS86" s="85"/>
      <c r="ZT86" s="85"/>
      <c r="ZU86" s="85"/>
      <c r="ZV86" s="85"/>
      <c r="ZW86" s="85"/>
      <c r="ZX86" s="85"/>
      <c r="ZY86" s="85"/>
      <c r="ZZ86" s="85"/>
      <c r="AAA86" s="85"/>
      <c r="AAB86" s="85"/>
      <c r="AAC86" s="85"/>
      <c r="AAD86" s="85"/>
      <c r="AAE86" s="85"/>
      <c r="AAF86" s="85"/>
      <c r="AAG86" s="85"/>
      <c r="AAH86" s="85"/>
      <c r="AAI86" s="85"/>
      <c r="AAJ86" s="85"/>
      <c r="AAK86" s="85"/>
      <c r="AAL86" s="85"/>
      <c r="AAM86" s="85"/>
      <c r="AAN86" s="85"/>
      <c r="AAO86" s="85"/>
      <c r="AAP86" s="85"/>
      <c r="AAQ86" s="85"/>
      <c r="AAR86" s="85"/>
      <c r="AAS86" s="85"/>
      <c r="AAT86" s="85"/>
      <c r="AAU86" s="85"/>
      <c r="AAV86" s="85"/>
      <c r="AAW86" s="85"/>
      <c r="AAX86" s="85"/>
      <c r="AAY86" s="85"/>
      <c r="AAZ86" s="85"/>
      <c r="ABA86" s="85"/>
      <c r="ABB86" s="85"/>
      <c r="ABC86" s="85"/>
      <c r="ABD86" s="85"/>
      <c r="ABE86" s="85"/>
      <c r="ABF86" s="85"/>
      <c r="ABG86" s="85"/>
      <c r="ABH86" s="85"/>
      <c r="ABI86" s="85"/>
      <c r="ABJ86" s="85"/>
      <c r="ABK86" s="85"/>
      <c r="ABL86" s="85"/>
      <c r="ABM86" s="85"/>
      <c r="ABN86" s="85"/>
      <c r="ABO86" s="85"/>
      <c r="ABP86" s="85"/>
      <c r="ABQ86" s="85"/>
      <c r="ABR86" s="85"/>
      <c r="ABS86" s="85"/>
      <c r="ABT86" s="85"/>
      <c r="ABU86" s="85"/>
      <c r="ABV86" s="85"/>
      <c r="ABW86" s="85"/>
      <c r="ABX86" s="85"/>
      <c r="ABY86" s="85"/>
      <c r="ABZ86" s="85"/>
      <c r="ACA86" s="85"/>
      <c r="ACB86" s="85"/>
      <c r="ACC86" s="85"/>
      <c r="ACD86" s="85"/>
      <c r="ACE86" s="85"/>
      <c r="ACF86" s="85"/>
      <c r="ACG86" s="85"/>
      <c r="ACH86" s="85"/>
      <c r="ACI86" s="85"/>
      <c r="ACJ86" s="85"/>
      <c r="ACK86" s="85"/>
      <c r="ACL86" s="85"/>
      <c r="ACM86" s="85"/>
      <c r="ACN86" s="85"/>
      <c r="ACO86" s="85"/>
      <c r="ACP86" s="85"/>
      <c r="ACQ86" s="85"/>
      <c r="ACR86" s="85"/>
      <c r="ACS86" s="85"/>
      <c r="ACT86" s="85"/>
      <c r="ACU86" s="85"/>
      <c r="ACV86" s="85"/>
      <c r="ACW86" s="85"/>
      <c r="ACX86" s="85"/>
      <c r="ACY86" s="85"/>
      <c r="ACZ86" s="85"/>
      <c r="ADA86" s="85"/>
      <c r="ADB86" s="85"/>
      <c r="ADC86" s="85"/>
      <c r="ADD86" s="85"/>
      <c r="ADE86" s="85"/>
      <c r="ADF86" s="85"/>
      <c r="ADG86" s="85"/>
      <c r="ADH86" s="85"/>
      <c r="ADI86" s="85"/>
      <c r="ADJ86" s="85"/>
      <c r="ADK86" s="85"/>
      <c r="ADL86" s="85"/>
      <c r="ADM86" s="85"/>
      <c r="ADN86" s="85"/>
      <c r="ADO86" s="85"/>
      <c r="ADP86" s="85"/>
      <c r="ADQ86" s="85"/>
      <c r="ADR86" s="85"/>
      <c r="ADS86" s="85"/>
      <c r="ADT86" s="85"/>
      <c r="ADU86" s="85"/>
      <c r="ADV86" s="85"/>
      <c r="ADW86" s="85"/>
      <c r="ADX86" s="85"/>
      <c r="ADY86" s="85"/>
      <c r="ADZ86" s="85"/>
      <c r="AEA86" s="85"/>
      <c r="AEB86" s="85"/>
      <c r="AEC86" s="85"/>
      <c r="AED86" s="85"/>
      <c r="AEE86" s="85"/>
      <c r="AEF86" s="85"/>
      <c r="AEG86" s="85"/>
      <c r="AEH86" s="85"/>
      <c r="AEI86" s="85"/>
      <c r="AEJ86" s="85"/>
      <c r="AEK86" s="85"/>
      <c r="AEL86" s="85"/>
      <c r="AEM86" s="85"/>
      <c r="AEN86" s="85"/>
      <c r="AEO86" s="85"/>
      <c r="AEP86" s="85"/>
      <c r="AEQ86" s="85"/>
      <c r="AER86" s="85"/>
      <c r="AES86" s="85"/>
      <c r="AET86" s="85"/>
      <c r="AEU86" s="85"/>
      <c r="AEV86" s="85"/>
      <c r="AEW86" s="85"/>
      <c r="AEX86" s="85"/>
      <c r="AEY86" s="85"/>
      <c r="AEZ86" s="85"/>
      <c r="AFA86" s="85"/>
      <c r="AFB86" s="85"/>
      <c r="AFC86" s="85"/>
      <c r="AFD86" s="85"/>
      <c r="AFE86" s="85"/>
      <c r="AFF86" s="85"/>
      <c r="AFG86" s="85"/>
      <c r="AFH86" s="85"/>
      <c r="AFI86" s="85"/>
      <c r="AFJ86" s="85"/>
      <c r="AFK86" s="85"/>
      <c r="AFL86" s="85"/>
      <c r="AFM86" s="85"/>
      <c r="AFN86" s="85"/>
      <c r="AFO86" s="85"/>
      <c r="AFP86" s="85"/>
      <c r="AFQ86" s="85"/>
      <c r="AFR86" s="85"/>
      <c r="AFS86" s="85"/>
      <c r="AFT86" s="85"/>
      <c r="AFU86" s="85"/>
      <c r="AFV86" s="85"/>
      <c r="AFW86" s="85"/>
      <c r="AFX86" s="85"/>
      <c r="AFY86" s="85"/>
      <c r="AFZ86" s="85"/>
      <c r="AGA86" s="85"/>
      <c r="AGB86" s="85"/>
      <c r="AGC86" s="85"/>
      <c r="AGD86" s="85"/>
      <c r="AGE86" s="85"/>
      <c r="AGF86" s="85"/>
      <c r="AGG86" s="85"/>
      <c r="AGH86" s="85"/>
      <c r="AGI86" s="85"/>
      <c r="AGJ86" s="85"/>
      <c r="AGK86" s="85"/>
      <c r="AGL86" s="85"/>
      <c r="AGM86" s="85"/>
      <c r="AGN86" s="85"/>
      <c r="AGO86" s="85"/>
      <c r="AGP86" s="85"/>
      <c r="AGQ86" s="85"/>
      <c r="AGR86" s="85"/>
      <c r="AGS86" s="85"/>
      <c r="AGT86" s="85"/>
      <c r="AGU86" s="85"/>
      <c r="AGV86" s="85"/>
      <c r="AGW86" s="85"/>
      <c r="AGX86" s="85"/>
      <c r="AGY86" s="85"/>
      <c r="AGZ86" s="85"/>
      <c r="AHA86" s="85"/>
      <c r="AHB86" s="85"/>
      <c r="AHC86" s="85"/>
      <c r="AHD86" s="85"/>
      <c r="AHE86" s="85"/>
      <c r="AHF86" s="85"/>
      <c r="AHG86" s="85"/>
      <c r="AHH86" s="85"/>
      <c r="AHI86" s="85"/>
      <c r="AHJ86" s="85"/>
      <c r="AHK86" s="85"/>
      <c r="AHL86" s="85"/>
      <c r="AHM86" s="85"/>
      <c r="AHN86" s="85"/>
      <c r="AHO86" s="85"/>
      <c r="AHP86" s="85"/>
      <c r="AHQ86" s="85"/>
      <c r="AHR86" s="85"/>
      <c r="AHS86" s="85"/>
      <c r="AHT86" s="85"/>
      <c r="AHU86" s="85"/>
      <c r="AHV86" s="85"/>
      <c r="AHW86" s="85"/>
      <c r="AHX86" s="85"/>
      <c r="AHY86" s="85"/>
      <c r="AHZ86" s="85"/>
      <c r="AIA86" s="85"/>
      <c r="AIB86" s="85"/>
      <c r="AIC86" s="85"/>
      <c r="AID86" s="85"/>
      <c r="AIE86" s="85"/>
      <c r="AIF86" s="85"/>
      <c r="AIG86" s="85"/>
      <c r="AIH86" s="85"/>
      <c r="AII86" s="85"/>
      <c r="AIJ86" s="85"/>
      <c r="AIK86" s="85"/>
      <c r="AIL86" s="85"/>
      <c r="AIM86" s="85"/>
      <c r="AIN86" s="85"/>
      <c r="AIO86" s="85"/>
      <c r="AIP86" s="85"/>
      <c r="AIQ86" s="85"/>
      <c r="AIR86" s="85"/>
      <c r="AIS86" s="85"/>
      <c r="AIT86" s="85"/>
      <c r="AIU86" s="85"/>
      <c r="AIV86" s="85"/>
      <c r="AIW86" s="85"/>
      <c r="AIX86" s="85"/>
      <c r="AIY86" s="85"/>
      <c r="AIZ86" s="85"/>
      <c r="AJA86" s="85"/>
      <c r="AJB86" s="85"/>
      <c r="AJC86" s="85"/>
      <c r="AJD86" s="85"/>
      <c r="AJE86" s="85"/>
      <c r="AJF86" s="85"/>
      <c r="AJG86" s="85"/>
    </row>
    <row r="87" spans="1:943" s="93" customFormat="1" x14ac:dyDescent="0.35">
      <c r="A87" s="91"/>
      <c r="B87" s="92" t="s">
        <v>1464</v>
      </c>
      <c r="D87" s="93">
        <f>SUM(D84)</f>
        <v>676</v>
      </c>
      <c r="E87" s="86">
        <f>SUM(D84,E84)</f>
        <v>1352</v>
      </c>
      <c r="F87" s="86">
        <f>SUM(D84,E84,F84)</f>
        <v>2028</v>
      </c>
      <c r="G87" s="86">
        <f>SUM(D84,E84,F84,G84)</f>
        <v>2704</v>
      </c>
      <c r="H87" s="86">
        <f>SUM(D84,E84,F84,G84,H84)</f>
        <v>3380</v>
      </c>
      <c r="I87" s="86">
        <f>SUM(D84,E84,F84,G84,H84,I84)</f>
        <v>4056</v>
      </c>
      <c r="J87" s="93">
        <f>SUM(D84,E84,F84,G84,H84,I84,J84)</f>
        <v>4732</v>
      </c>
      <c r="K87" s="93">
        <f>SUM(D84,E84,F84,G84,H84,I84,J84,K84)</f>
        <v>5408</v>
      </c>
      <c r="L87" s="93">
        <f>SUM(D84,E84,F84,G84,H84,I84,J84,K84,L84)</f>
        <v>6084</v>
      </c>
      <c r="M87" s="93">
        <f>SUM(D84,E84,F84,G84,H84,I84,J84,K84,L84,M84)</f>
        <v>6760</v>
      </c>
      <c r="N87" s="93">
        <f>SUM(D84,E84,F84,G84,H84,I84,J84,K84,L84,M84,N84)</f>
        <v>7436</v>
      </c>
      <c r="O87" s="93">
        <f>SUM(D84,E84,F84,G84,H84,I84,J84,K84,L84,M84,N84,O84)</f>
        <v>8112</v>
      </c>
      <c r="P87" s="93">
        <f>SUM(D84,E84,F84,G84,H84,I84,J84,K84,L84,M84,N84,O84,P84)</f>
        <v>8788</v>
      </c>
      <c r="Q87" s="93">
        <f>SUM(D84,E84,F84,G84,H84,I84,J84,K84,L84,M84,N84,O84,P84,Q84)</f>
        <v>9464</v>
      </c>
      <c r="R87" s="93">
        <f>SUM(D84,E84,F84,G84,H84,I84,J84,K84,L84,M84,N84,O84,P84,Q84,R84)</f>
        <v>10140</v>
      </c>
      <c r="S87" s="93">
        <f>SUM(D84,E84,F84,G84,H84,I84,J84,K84,L84,M84,N84,O84,P84,Q84,R84,S84)</f>
        <v>10816</v>
      </c>
      <c r="T87" s="85"/>
      <c r="U87" s="85"/>
      <c r="V87" s="85"/>
      <c r="W87" s="85"/>
      <c r="X87" s="85"/>
      <c r="Y87" s="85"/>
      <c r="Z87" s="85"/>
      <c r="AA87" s="85"/>
      <c r="AB87" s="85"/>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5"/>
      <c r="BR87" s="85"/>
      <c r="BS87" s="85"/>
      <c r="BT87" s="85"/>
      <c r="BU87" s="85"/>
      <c r="BV87" s="85"/>
      <c r="BW87" s="85"/>
      <c r="BX87" s="85"/>
      <c r="BY87" s="85"/>
      <c r="BZ87" s="85"/>
      <c r="CA87" s="85"/>
      <c r="CB87" s="85"/>
      <c r="CC87" s="85"/>
      <c r="CD87" s="85"/>
      <c r="CE87" s="85"/>
      <c r="CF87" s="85"/>
      <c r="CG87" s="85"/>
      <c r="CH87" s="85"/>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5"/>
      <c r="DK87" s="85"/>
      <c r="DL87" s="85"/>
      <c r="DM87" s="85"/>
      <c r="DN87" s="85"/>
      <c r="DO87" s="85"/>
      <c r="DP87" s="85"/>
      <c r="DQ87" s="85"/>
      <c r="DR87" s="85"/>
      <c r="DS87" s="85"/>
      <c r="DT87" s="85"/>
      <c r="DU87" s="85"/>
      <c r="DV87" s="85"/>
      <c r="DW87" s="85"/>
      <c r="DX87" s="85"/>
      <c r="DY87" s="85"/>
      <c r="DZ87" s="85"/>
      <c r="EA87" s="85"/>
      <c r="EB87" s="85"/>
      <c r="EC87" s="85"/>
      <c r="ED87" s="85"/>
      <c r="EE87" s="85"/>
      <c r="EF87" s="85"/>
      <c r="EG87" s="85"/>
      <c r="EH87" s="85"/>
      <c r="EI87" s="85"/>
      <c r="EJ87" s="85"/>
      <c r="EK87" s="85"/>
      <c r="EL87" s="85"/>
      <c r="EM87" s="85"/>
      <c r="EN87" s="85"/>
      <c r="EO87" s="85"/>
      <c r="EP87" s="85"/>
      <c r="EQ87" s="85"/>
      <c r="ER87" s="85"/>
      <c r="ES87" s="85"/>
      <c r="ET87" s="85"/>
      <c r="EU87" s="85"/>
      <c r="EV87" s="85"/>
      <c r="EW87" s="85"/>
      <c r="EX87" s="85"/>
      <c r="EY87" s="85"/>
      <c r="EZ87" s="85"/>
      <c r="FA87" s="85"/>
      <c r="FB87" s="85"/>
      <c r="FC87" s="85"/>
      <c r="FD87" s="85"/>
      <c r="FE87" s="85"/>
      <c r="FF87" s="85"/>
      <c r="FG87" s="85"/>
      <c r="FH87" s="85"/>
      <c r="FI87" s="85"/>
      <c r="FJ87" s="85"/>
      <c r="FK87" s="85"/>
      <c r="FL87" s="85"/>
      <c r="FM87" s="85"/>
      <c r="FN87" s="85"/>
      <c r="FO87" s="85"/>
      <c r="FP87" s="85"/>
      <c r="FQ87" s="85"/>
      <c r="FR87" s="85"/>
      <c r="FS87" s="85"/>
      <c r="FT87" s="85"/>
      <c r="FU87" s="85"/>
      <c r="FV87" s="85"/>
      <c r="FW87" s="85"/>
      <c r="FX87" s="85"/>
      <c r="FY87" s="85"/>
      <c r="FZ87" s="85"/>
      <c r="GA87" s="85"/>
      <c r="GB87" s="85"/>
      <c r="GC87" s="85"/>
      <c r="GD87" s="85"/>
      <c r="GE87" s="85"/>
      <c r="GF87" s="85"/>
      <c r="GG87" s="85"/>
      <c r="GH87" s="85"/>
      <c r="GI87" s="85"/>
      <c r="GJ87" s="85"/>
      <c r="GK87" s="85"/>
      <c r="GL87" s="85"/>
      <c r="GM87" s="85"/>
      <c r="GN87" s="85"/>
      <c r="GO87" s="85"/>
      <c r="GP87" s="85"/>
      <c r="GQ87" s="85"/>
      <c r="GR87" s="85"/>
      <c r="GS87" s="85"/>
      <c r="GT87" s="85"/>
      <c r="GU87" s="85"/>
      <c r="GV87" s="85"/>
      <c r="GW87" s="85"/>
      <c r="GX87" s="85"/>
      <c r="GY87" s="85"/>
      <c r="GZ87" s="85"/>
      <c r="HA87" s="85"/>
      <c r="HB87" s="85"/>
      <c r="HC87" s="85"/>
      <c r="HD87" s="85"/>
      <c r="HE87" s="85"/>
      <c r="HF87" s="85"/>
      <c r="HG87" s="85"/>
      <c r="HH87" s="85"/>
      <c r="HI87" s="85"/>
      <c r="HJ87" s="85"/>
      <c r="HK87" s="85"/>
      <c r="HL87" s="85"/>
      <c r="HM87" s="85"/>
      <c r="HN87" s="85"/>
      <c r="HO87" s="85"/>
      <c r="HP87" s="85"/>
      <c r="HQ87" s="85"/>
      <c r="HR87" s="85"/>
      <c r="HS87" s="85"/>
      <c r="HT87" s="85"/>
      <c r="HU87" s="85"/>
      <c r="HV87" s="85"/>
      <c r="HW87" s="85"/>
      <c r="HX87" s="85"/>
      <c r="HY87" s="85"/>
      <c r="HZ87" s="85"/>
      <c r="IA87" s="85"/>
      <c r="IB87" s="85"/>
      <c r="IC87" s="85"/>
      <c r="ID87" s="85"/>
      <c r="IE87" s="85"/>
      <c r="IF87" s="85"/>
      <c r="IG87" s="85"/>
      <c r="IH87" s="85"/>
      <c r="II87" s="85"/>
      <c r="IJ87" s="85"/>
      <c r="IK87" s="85"/>
      <c r="IL87" s="85"/>
      <c r="IM87" s="85"/>
      <c r="IN87" s="85"/>
      <c r="IO87" s="85"/>
      <c r="IP87" s="85"/>
      <c r="IQ87" s="85"/>
      <c r="IR87" s="85"/>
      <c r="IS87" s="85"/>
      <c r="IT87" s="85"/>
      <c r="IU87" s="85"/>
      <c r="IV87" s="85"/>
      <c r="IW87" s="85"/>
      <c r="IX87" s="85"/>
      <c r="IY87" s="85"/>
      <c r="IZ87" s="85"/>
      <c r="JA87" s="85"/>
      <c r="JB87" s="85"/>
      <c r="JC87" s="85"/>
      <c r="JD87" s="85"/>
      <c r="JE87" s="85"/>
      <c r="JF87" s="85"/>
      <c r="JG87" s="85"/>
      <c r="JH87" s="85"/>
      <c r="JI87" s="85"/>
      <c r="JJ87" s="85"/>
      <c r="JK87" s="85"/>
      <c r="JL87" s="85"/>
      <c r="JM87" s="85"/>
      <c r="JN87" s="85"/>
      <c r="JO87" s="85"/>
      <c r="JP87" s="85"/>
      <c r="JQ87" s="85"/>
      <c r="JR87" s="85"/>
      <c r="JS87" s="85"/>
      <c r="JT87" s="85"/>
      <c r="JU87" s="85"/>
      <c r="JV87" s="85"/>
      <c r="JW87" s="85"/>
      <c r="JX87" s="85"/>
      <c r="JY87" s="85"/>
      <c r="JZ87" s="85"/>
      <c r="KA87" s="85"/>
      <c r="KB87" s="85"/>
      <c r="KC87" s="85"/>
      <c r="KD87" s="85"/>
      <c r="KE87" s="85"/>
      <c r="KF87" s="85"/>
      <c r="KG87" s="85"/>
      <c r="KH87" s="85"/>
      <c r="KI87" s="85"/>
      <c r="KJ87" s="85"/>
      <c r="KK87" s="85"/>
      <c r="KL87" s="85"/>
      <c r="KM87" s="85"/>
      <c r="KN87" s="85"/>
      <c r="KO87" s="85"/>
      <c r="KP87" s="85"/>
      <c r="KQ87" s="85"/>
      <c r="KR87" s="85"/>
      <c r="KS87" s="85"/>
      <c r="KT87" s="85"/>
      <c r="KU87" s="85"/>
      <c r="KV87" s="85"/>
      <c r="KW87" s="85"/>
      <c r="KX87" s="85"/>
      <c r="KY87" s="85"/>
      <c r="KZ87" s="85"/>
      <c r="LA87" s="85"/>
      <c r="LB87" s="85"/>
      <c r="LC87" s="85"/>
      <c r="LD87" s="85"/>
      <c r="LE87" s="85"/>
      <c r="LF87" s="85"/>
      <c r="LG87" s="85"/>
      <c r="LH87" s="85"/>
      <c r="LI87" s="85"/>
      <c r="LJ87" s="85"/>
      <c r="LK87" s="85"/>
      <c r="LL87" s="85"/>
      <c r="LM87" s="85"/>
      <c r="LN87" s="85"/>
      <c r="LO87" s="85"/>
      <c r="LP87" s="85"/>
      <c r="LQ87" s="85"/>
      <c r="LR87" s="85"/>
      <c r="LS87" s="85"/>
      <c r="LT87" s="85"/>
      <c r="LU87" s="85"/>
      <c r="LV87" s="85"/>
      <c r="LW87" s="85"/>
      <c r="LX87" s="85"/>
      <c r="LY87" s="85"/>
      <c r="LZ87" s="85"/>
      <c r="MA87" s="85"/>
      <c r="MB87" s="85"/>
      <c r="MC87" s="85"/>
      <c r="MD87" s="85"/>
      <c r="ME87" s="85"/>
      <c r="MF87" s="85"/>
      <c r="MG87" s="85"/>
      <c r="MH87" s="85"/>
      <c r="MI87" s="85"/>
      <c r="MJ87" s="85"/>
      <c r="MK87" s="85"/>
      <c r="ML87" s="85"/>
      <c r="MM87" s="85"/>
      <c r="MN87" s="85"/>
      <c r="MO87" s="85"/>
      <c r="MP87" s="85"/>
      <c r="MQ87" s="85"/>
      <c r="MR87" s="85"/>
      <c r="MS87" s="85"/>
      <c r="MT87" s="85"/>
      <c r="MU87" s="85"/>
      <c r="MV87" s="85"/>
      <c r="MW87" s="85"/>
      <c r="MX87" s="85"/>
      <c r="MY87" s="85"/>
      <c r="MZ87" s="85"/>
      <c r="NA87" s="85"/>
      <c r="NB87" s="85"/>
      <c r="NC87" s="85"/>
      <c r="ND87" s="85"/>
      <c r="NE87" s="85"/>
      <c r="NF87" s="85"/>
      <c r="NG87" s="85"/>
      <c r="NH87" s="85"/>
      <c r="NI87" s="85"/>
      <c r="NJ87" s="85"/>
      <c r="NK87" s="85"/>
      <c r="NL87" s="85"/>
      <c r="NM87" s="85"/>
      <c r="NN87" s="85"/>
      <c r="NO87" s="85"/>
      <c r="NP87" s="85"/>
      <c r="NQ87" s="85"/>
      <c r="NR87" s="85"/>
      <c r="NS87" s="85"/>
      <c r="NT87" s="85"/>
      <c r="NU87" s="85"/>
      <c r="NV87" s="85"/>
      <c r="NW87" s="85"/>
      <c r="NX87" s="85"/>
      <c r="NY87" s="85"/>
      <c r="NZ87" s="85"/>
      <c r="OA87" s="85"/>
      <c r="OB87" s="85"/>
      <c r="OC87" s="85"/>
      <c r="OD87" s="85"/>
      <c r="OE87" s="85"/>
      <c r="OF87" s="85"/>
      <c r="OG87" s="85"/>
      <c r="OH87" s="85"/>
      <c r="OI87" s="85"/>
      <c r="OJ87" s="85"/>
      <c r="OK87" s="85"/>
      <c r="OL87" s="85"/>
      <c r="OM87" s="85"/>
      <c r="ON87" s="85"/>
      <c r="OO87" s="85"/>
      <c r="OP87" s="85"/>
      <c r="OQ87" s="85"/>
      <c r="OR87" s="85"/>
      <c r="OS87" s="85"/>
      <c r="OT87" s="85"/>
      <c r="OU87" s="85"/>
      <c r="OV87" s="85"/>
      <c r="OW87" s="85"/>
      <c r="OX87" s="85"/>
      <c r="OY87" s="85"/>
      <c r="OZ87" s="85"/>
      <c r="PA87" s="85"/>
      <c r="PB87" s="85"/>
      <c r="PC87" s="85"/>
      <c r="PD87" s="85"/>
      <c r="PE87" s="85"/>
      <c r="PF87" s="85"/>
      <c r="PG87" s="85"/>
      <c r="PH87" s="85"/>
      <c r="PI87" s="85"/>
      <c r="PJ87" s="85"/>
      <c r="PK87" s="85"/>
      <c r="PL87" s="85"/>
      <c r="PM87" s="85"/>
      <c r="PN87" s="85"/>
      <c r="PO87" s="85"/>
      <c r="PP87" s="85"/>
      <c r="PQ87" s="85"/>
      <c r="PR87" s="85"/>
      <c r="PS87" s="85"/>
      <c r="PT87" s="85"/>
      <c r="PU87" s="85"/>
      <c r="PV87" s="85"/>
      <c r="PW87" s="85"/>
      <c r="PX87" s="85"/>
      <c r="PY87" s="85"/>
      <c r="PZ87" s="85"/>
      <c r="QA87" s="85"/>
      <c r="QB87" s="85"/>
      <c r="QC87" s="85"/>
      <c r="QD87" s="85"/>
      <c r="QE87" s="85"/>
      <c r="QF87" s="85"/>
      <c r="QG87" s="85"/>
      <c r="QH87" s="85"/>
      <c r="QI87" s="85"/>
      <c r="QJ87" s="85"/>
      <c r="QK87" s="85"/>
      <c r="QL87" s="85"/>
      <c r="QM87" s="85"/>
      <c r="QN87" s="85"/>
      <c r="QO87" s="85"/>
      <c r="QP87" s="85"/>
      <c r="QQ87" s="85"/>
      <c r="QR87" s="85"/>
      <c r="QS87" s="85"/>
      <c r="QT87" s="85"/>
      <c r="QU87" s="85"/>
      <c r="QV87" s="85"/>
      <c r="QW87" s="85"/>
      <c r="QX87" s="85"/>
      <c r="QY87" s="85"/>
      <c r="QZ87" s="85"/>
      <c r="RA87" s="85"/>
      <c r="RB87" s="85"/>
      <c r="RC87" s="85"/>
      <c r="RD87" s="85"/>
      <c r="RE87" s="85"/>
      <c r="RF87" s="85"/>
      <c r="RG87" s="85"/>
      <c r="RH87" s="85"/>
      <c r="RI87" s="85"/>
      <c r="RJ87" s="85"/>
      <c r="RK87" s="85"/>
      <c r="RL87" s="85"/>
      <c r="RM87" s="85"/>
      <c r="RN87" s="85"/>
      <c r="RO87" s="85"/>
      <c r="RP87" s="85"/>
      <c r="RQ87" s="85"/>
      <c r="RR87" s="85"/>
      <c r="RS87" s="85"/>
      <c r="RT87" s="85"/>
      <c r="RU87" s="85"/>
      <c r="RV87" s="85"/>
      <c r="RW87" s="85"/>
      <c r="RX87" s="85"/>
      <c r="RY87" s="85"/>
      <c r="RZ87" s="85"/>
      <c r="SA87" s="85"/>
      <c r="SB87" s="85"/>
      <c r="SC87" s="85"/>
      <c r="SD87" s="85"/>
      <c r="SE87" s="85"/>
      <c r="SF87" s="85"/>
      <c r="SG87" s="85"/>
      <c r="SH87" s="85"/>
      <c r="SI87" s="85"/>
      <c r="SJ87" s="85"/>
      <c r="SK87" s="85"/>
      <c r="SL87" s="85"/>
      <c r="SM87" s="85"/>
      <c r="SN87" s="85"/>
      <c r="SO87" s="85"/>
      <c r="SP87" s="85"/>
      <c r="SQ87" s="85"/>
      <c r="SR87" s="85"/>
      <c r="SS87" s="85"/>
      <c r="ST87" s="85"/>
      <c r="SU87" s="85"/>
      <c r="SV87" s="85"/>
      <c r="SW87" s="85"/>
      <c r="SX87" s="85"/>
      <c r="SY87" s="85"/>
      <c r="SZ87" s="85"/>
      <c r="TA87" s="85"/>
      <c r="TB87" s="85"/>
      <c r="TC87" s="85"/>
      <c r="TD87" s="85"/>
      <c r="TE87" s="85"/>
      <c r="TF87" s="85"/>
      <c r="TG87" s="85"/>
      <c r="TH87" s="85"/>
      <c r="TI87" s="85"/>
      <c r="TJ87" s="85"/>
      <c r="TK87" s="85"/>
      <c r="TL87" s="85"/>
      <c r="TM87" s="85"/>
      <c r="TN87" s="85"/>
      <c r="TO87" s="85"/>
      <c r="TP87" s="85"/>
      <c r="TQ87" s="85"/>
      <c r="TR87" s="85"/>
      <c r="TS87" s="85"/>
      <c r="TT87" s="85"/>
      <c r="TU87" s="85"/>
      <c r="TV87" s="85"/>
      <c r="TW87" s="85"/>
      <c r="TX87" s="85"/>
      <c r="TY87" s="85"/>
      <c r="TZ87" s="85"/>
      <c r="UA87" s="85"/>
      <c r="UB87" s="85"/>
      <c r="UC87" s="85"/>
      <c r="UD87" s="85"/>
      <c r="UE87" s="85"/>
      <c r="UF87" s="85"/>
      <c r="UG87" s="85"/>
      <c r="UH87" s="85"/>
      <c r="UI87" s="85"/>
      <c r="UJ87" s="85"/>
      <c r="UK87" s="85"/>
      <c r="UL87" s="85"/>
      <c r="UM87" s="85"/>
      <c r="UN87" s="85"/>
      <c r="UO87" s="85"/>
      <c r="UP87" s="85"/>
      <c r="UQ87" s="85"/>
      <c r="UR87" s="85"/>
      <c r="US87" s="85"/>
      <c r="UT87" s="85"/>
      <c r="UU87" s="85"/>
      <c r="UV87" s="85"/>
      <c r="UW87" s="85"/>
      <c r="UX87" s="85"/>
      <c r="UY87" s="85"/>
      <c r="UZ87" s="85"/>
      <c r="VA87" s="85"/>
      <c r="VB87" s="85"/>
      <c r="VC87" s="85"/>
      <c r="VD87" s="85"/>
      <c r="VE87" s="85"/>
      <c r="VF87" s="85"/>
      <c r="VG87" s="85"/>
      <c r="VH87" s="85"/>
      <c r="VI87" s="85"/>
      <c r="VJ87" s="85"/>
      <c r="VK87" s="85"/>
      <c r="VL87" s="85"/>
      <c r="VM87" s="85"/>
      <c r="VN87" s="85"/>
      <c r="VO87" s="85"/>
      <c r="VP87" s="85"/>
      <c r="VQ87" s="85"/>
      <c r="VR87" s="85"/>
      <c r="VS87" s="85"/>
      <c r="VT87" s="85"/>
      <c r="VU87" s="85"/>
      <c r="VV87" s="85"/>
      <c r="VW87" s="85"/>
      <c r="VX87" s="85"/>
      <c r="VY87" s="85"/>
      <c r="VZ87" s="85"/>
      <c r="WA87" s="85"/>
      <c r="WB87" s="85"/>
      <c r="WC87" s="85"/>
      <c r="WD87" s="85"/>
      <c r="WE87" s="85"/>
      <c r="WF87" s="85"/>
      <c r="WG87" s="85"/>
      <c r="WH87" s="85"/>
      <c r="WI87" s="85"/>
      <c r="WJ87" s="85"/>
      <c r="WK87" s="85"/>
      <c r="WL87" s="85"/>
      <c r="WM87" s="85"/>
      <c r="WN87" s="85"/>
      <c r="WO87" s="85"/>
      <c r="WP87" s="85"/>
      <c r="WQ87" s="85"/>
      <c r="WR87" s="85"/>
      <c r="WS87" s="85"/>
      <c r="WT87" s="85"/>
      <c r="WU87" s="85"/>
      <c r="WV87" s="85"/>
      <c r="WW87" s="85"/>
      <c r="WX87" s="85"/>
      <c r="WY87" s="85"/>
      <c r="WZ87" s="85"/>
      <c r="XA87" s="85"/>
      <c r="XB87" s="85"/>
      <c r="XC87" s="85"/>
      <c r="XD87" s="85"/>
      <c r="XE87" s="85"/>
      <c r="XF87" s="85"/>
      <c r="XG87" s="85"/>
      <c r="XH87" s="85"/>
      <c r="XI87" s="85"/>
      <c r="XJ87" s="85"/>
      <c r="XK87" s="85"/>
      <c r="XL87" s="85"/>
      <c r="XM87" s="85"/>
      <c r="XN87" s="85"/>
      <c r="XO87" s="85"/>
      <c r="XP87" s="85"/>
      <c r="XQ87" s="85"/>
      <c r="XR87" s="85"/>
      <c r="XS87" s="85"/>
      <c r="XT87" s="85"/>
      <c r="XU87" s="85"/>
      <c r="XV87" s="85"/>
      <c r="XW87" s="85"/>
      <c r="XX87" s="85"/>
      <c r="XY87" s="85"/>
      <c r="XZ87" s="85"/>
      <c r="YA87" s="85"/>
      <c r="YB87" s="85"/>
      <c r="YC87" s="85"/>
      <c r="YD87" s="85"/>
      <c r="YE87" s="85"/>
      <c r="YF87" s="85"/>
      <c r="YG87" s="85"/>
      <c r="YH87" s="85"/>
      <c r="YI87" s="85"/>
      <c r="YJ87" s="85"/>
      <c r="YK87" s="85"/>
      <c r="YL87" s="85"/>
      <c r="YM87" s="85"/>
      <c r="YN87" s="85"/>
      <c r="YO87" s="85"/>
      <c r="YP87" s="85"/>
      <c r="YQ87" s="85"/>
      <c r="YR87" s="85"/>
      <c r="YS87" s="85"/>
      <c r="YT87" s="85"/>
      <c r="YU87" s="85"/>
      <c r="YV87" s="85"/>
      <c r="YW87" s="85"/>
      <c r="YX87" s="85"/>
      <c r="YY87" s="85"/>
      <c r="YZ87" s="85"/>
      <c r="ZA87" s="85"/>
      <c r="ZB87" s="85"/>
      <c r="ZC87" s="85"/>
      <c r="ZD87" s="85"/>
      <c r="ZE87" s="85"/>
      <c r="ZF87" s="85"/>
      <c r="ZG87" s="85"/>
      <c r="ZH87" s="85"/>
      <c r="ZI87" s="85"/>
      <c r="ZJ87" s="85"/>
      <c r="ZK87" s="85"/>
      <c r="ZL87" s="85"/>
      <c r="ZM87" s="85"/>
      <c r="ZN87" s="85"/>
      <c r="ZO87" s="85"/>
      <c r="ZP87" s="85"/>
      <c r="ZQ87" s="85"/>
      <c r="ZR87" s="85"/>
      <c r="ZS87" s="85"/>
      <c r="ZT87" s="85"/>
      <c r="ZU87" s="85"/>
      <c r="ZV87" s="85"/>
      <c r="ZW87" s="85"/>
      <c r="ZX87" s="85"/>
      <c r="ZY87" s="85"/>
      <c r="ZZ87" s="85"/>
      <c r="AAA87" s="85"/>
      <c r="AAB87" s="85"/>
      <c r="AAC87" s="85"/>
      <c r="AAD87" s="85"/>
      <c r="AAE87" s="85"/>
      <c r="AAF87" s="85"/>
      <c r="AAG87" s="85"/>
      <c r="AAH87" s="85"/>
      <c r="AAI87" s="85"/>
      <c r="AAJ87" s="85"/>
      <c r="AAK87" s="85"/>
      <c r="AAL87" s="85"/>
      <c r="AAM87" s="85"/>
      <c r="AAN87" s="85"/>
      <c r="AAO87" s="85"/>
      <c r="AAP87" s="85"/>
      <c r="AAQ87" s="85"/>
      <c r="AAR87" s="85"/>
      <c r="AAS87" s="85"/>
      <c r="AAT87" s="85"/>
      <c r="AAU87" s="85"/>
      <c r="AAV87" s="85"/>
      <c r="AAW87" s="85"/>
      <c r="AAX87" s="85"/>
      <c r="AAY87" s="85"/>
      <c r="AAZ87" s="85"/>
      <c r="ABA87" s="85"/>
      <c r="ABB87" s="85"/>
      <c r="ABC87" s="85"/>
      <c r="ABD87" s="85"/>
      <c r="ABE87" s="85"/>
      <c r="ABF87" s="85"/>
      <c r="ABG87" s="85"/>
      <c r="ABH87" s="85"/>
      <c r="ABI87" s="85"/>
      <c r="ABJ87" s="85"/>
      <c r="ABK87" s="85"/>
      <c r="ABL87" s="85"/>
      <c r="ABM87" s="85"/>
      <c r="ABN87" s="85"/>
      <c r="ABO87" s="85"/>
      <c r="ABP87" s="85"/>
      <c r="ABQ87" s="85"/>
      <c r="ABR87" s="85"/>
      <c r="ABS87" s="85"/>
      <c r="ABT87" s="85"/>
      <c r="ABU87" s="85"/>
      <c r="ABV87" s="85"/>
      <c r="ABW87" s="85"/>
      <c r="ABX87" s="85"/>
      <c r="ABY87" s="85"/>
      <c r="ABZ87" s="85"/>
      <c r="ACA87" s="85"/>
      <c r="ACB87" s="85"/>
      <c r="ACC87" s="85"/>
      <c r="ACD87" s="85"/>
      <c r="ACE87" s="85"/>
      <c r="ACF87" s="85"/>
      <c r="ACG87" s="85"/>
      <c r="ACH87" s="85"/>
      <c r="ACI87" s="85"/>
      <c r="ACJ87" s="85"/>
      <c r="ACK87" s="85"/>
      <c r="ACL87" s="85"/>
      <c r="ACM87" s="85"/>
      <c r="ACN87" s="85"/>
      <c r="ACO87" s="85"/>
      <c r="ACP87" s="85"/>
      <c r="ACQ87" s="85"/>
      <c r="ACR87" s="85"/>
      <c r="ACS87" s="85"/>
      <c r="ACT87" s="85"/>
      <c r="ACU87" s="85"/>
      <c r="ACV87" s="85"/>
      <c r="ACW87" s="85"/>
      <c r="ACX87" s="85"/>
      <c r="ACY87" s="85"/>
      <c r="ACZ87" s="85"/>
      <c r="ADA87" s="85"/>
      <c r="ADB87" s="85"/>
      <c r="ADC87" s="85"/>
      <c r="ADD87" s="85"/>
      <c r="ADE87" s="85"/>
      <c r="ADF87" s="85"/>
      <c r="ADG87" s="85"/>
      <c r="ADH87" s="85"/>
      <c r="ADI87" s="85"/>
      <c r="ADJ87" s="85"/>
      <c r="ADK87" s="85"/>
      <c r="ADL87" s="85"/>
      <c r="ADM87" s="85"/>
      <c r="ADN87" s="85"/>
      <c r="ADO87" s="85"/>
      <c r="ADP87" s="85"/>
      <c r="ADQ87" s="85"/>
      <c r="ADR87" s="85"/>
      <c r="ADS87" s="85"/>
      <c r="ADT87" s="85"/>
      <c r="ADU87" s="85"/>
      <c r="ADV87" s="85"/>
      <c r="ADW87" s="85"/>
      <c r="ADX87" s="85"/>
      <c r="ADY87" s="85"/>
      <c r="ADZ87" s="85"/>
      <c r="AEA87" s="85"/>
      <c r="AEB87" s="85"/>
      <c r="AEC87" s="85"/>
      <c r="AED87" s="85"/>
      <c r="AEE87" s="85"/>
      <c r="AEF87" s="85"/>
      <c r="AEG87" s="85"/>
      <c r="AEH87" s="85"/>
      <c r="AEI87" s="85"/>
      <c r="AEJ87" s="85"/>
      <c r="AEK87" s="85"/>
      <c r="AEL87" s="85"/>
      <c r="AEM87" s="85"/>
      <c r="AEN87" s="85"/>
      <c r="AEO87" s="85"/>
      <c r="AEP87" s="85"/>
      <c r="AEQ87" s="85"/>
      <c r="AER87" s="85"/>
      <c r="AES87" s="85"/>
      <c r="AET87" s="85"/>
      <c r="AEU87" s="85"/>
      <c r="AEV87" s="85"/>
      <c r="AEW87" s="85"/>
      <c r="AEX87" s="85"/>
      <c r="AEY87" s="85"/>
      <c r="AEZ87" s="85"/>
      <c r="AFA87" s="85"/>
      <c r="AFB87" s="85"/>
      <c r="AFC87" s="85"/>
      <c r="AFD87" s="85"/>
      <c r="AFE87" s="85"/>
      <c r="AFF87" s="85"/>
      <c r="AFG87" s="85"/>
      <c r="AFH87" s="85"/>
      <c r="AFI87" s="85"/>
      <c r="AFJ87" s="85"/>
      <c r="AFK87" s="85"/>
      <c r="AFL87" s="85"/>
      <c r="AFM87" s="85"/>
      <c r="AFN87" s="85"/>
      <c r="AFO87" s="85"/>
      <c r="AFP87" s="85"/>
      <c r="AFQ87" s="85"/>
      <c r="AFR87" s="85"/>
      <c r="AFS87" s="85"/>
      <c r="AFT87" s="85"/>
      <c r="AFU87" s="85"/>
      <c r="AFV87" s="85"/>
      <c r="AFW87" s="85"/>
      <c r="AFX87" s="85"/>
      <c r="AFY87" s="85"/>
      <c r="AFZ87" s="85"/>
      <c r="AGA87" s="85"/>
      <c r="AGB87" s="85"/>
      <c r="AGC87" s="85"/>
      <c r="AGD87" s="85"/>
      <c r="AGE87" s="85"/>
      <c r="AGF87" s="85"/>
      <c r="AGG87" s="85"/>
      <c r="AGH87" s="85"/>
      <c r="AGI87" s="85"/>
      <c r="AGJ87" s="85"/>
      <c r="AGK87" s="85"/>
      <c r="AGL87" s="85"/>
      <c r="AGM87" s="85"/>
      <c r="AGN87" s="85"/>
      <c r="AGO87" s="85"/>
      <c r="AGP87" s="85"/>
      <c r="AGQ87" s="85"/>
      <c r="AGR87" s="85"/>
      <c r="AGS87" s="85"/>
      <c r="AGT87" s="85"/>
      <c r="AGU87" s="85"/>
      <c r="AGV87" s="85"/>
      <c r="AGW87" s="85"/>
      <c r="AGX87" s="85"/>
      <c r="AGY87" s="85"/>
      <c r="AGZ87" s="85"/>
      <c r="AHA87" s="85"/>
      <c r="AHB87" s="85"/>
      <c r="AHC87" s="85"/>
      <c r="AHD87" s="85"/>
      <c r="AHE87" s="85"/>
      <c r="AHF87" s="85"/>
      <c r="AHG87" s="85"/>
      <c r="AHH87" s="85"/>
      <c r="AHI87" s="85"/>
      <c r="AHJ87" s="85"/>
      <c r="AHK87" s="85"/>
      <c r="AHL87" s="85"/>
      <c r="AHM87" s="85"/>
      <c r="AHN87" s="85"/>
      <c r="AHO87" s="85"/>
      <c r="AHP87" s="85"/>
      <c r="AHQ87" s="85"/>
      <c r="AHR87" s="85"/>
      <c r="AHS87" s="85"/>
      <c r="AHT87" s="85"/>
      <c r="AHU87" s="85"/>
      <c r="AHV87" s="85"/>
      <c r="AHW87" s="85"/>
      <c r="AHX87" s="85"/>
      <c r="AHY87" s="85"/>
      <c r="AHZ87" s="85"/>
      <c r="AIA87" s="85"/>
      <c r="AIB87" s="85"/>
      <c r="AIC87" s="85"/>
      <c r="AID87" s="85"/>
      <c r="AIE87" s="85"/>
      <c r="AIF87" s="85"/>
      <c r="AIG87" s="85"/>
      <c r="AIH87" s="85"/>
      <c r="AII87" s="85"/>
      <c r="AIJ87" s="85"/>
      <c r="AIK87" s="85"/>
      <c r="AIL87" s="85"/>
      <c r="AIM87" s="85"/>
      <c r="AIN87" s="85"/>
      <c r="AIO87" s="85"/>
      <c r="AIP87" s="85"/>
      <c r="AIQ87" s="85"/>
      <c r="AIR87" s="85"/>
      <c r="AIS87" s="85"/>
      <c r="AIT87" s="85"/>
      <c r="AIU87" s="85"/>
      <c r="AIV87" s="85"/>
      <c r="AIW87" s="85"/>
      <c r="AIX87" s="85"/>
      <c r="AIY87" s="85"/>
      <c r="AIZ87" s="85"/>
      <c r="AJA87" s="85"/>
      <c r="AJB87" s="85"/>
      <c r="AJC87" s="85"/>
      <c r="AJD87" s="85"/>
      <c r="AJE87" s="85"/>
      <c r="AJF87" s="85"/>
      <c r="AJG87" s="85"/>
    </row>
    <row r="88" spans="1:943" s="93" customFormat="1" x14ac:dyDescent="0.35">
      <c r="A88" s="91"/>
      <c r="B88" s="92"/>
      <c r="E88" s="86"/>
      <c r="F88" s="86"/>
      <c r="G88" s="86"/>
      <c r="H88" s="86"/>
      <c r="I88" s="86"/>
      <c r="T88" s="85"/>
      <c r="U88" s="85"/>
      <c r="V88" s="85"/>
      <c r="W88" s="85"/>
      <c r="X88" s="85"/>
      <c r="Y88" s="85"/>
      <c r="Z88" s="85"/>
      <c r="AA88" s="85"/>
      <c r="AB88" s="85"/>
      <c r="AC88" s="85"/>
      <c r="AD88" s="85"/>
      <c r="AE88" s="85"/>
      <c r="AF88" s="85"/>
      <c r="AG88" s="85"/>
      <c r="AH88" s="85"/>
      <c r="AI88" s="85"/>
      <c r="AJ88" s="85"/>
      <c r="AK88" s="85"/>
      <c r="AL88" s="85"/>
      <c r="AM88" s="85"/>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5"/>
      <c r="BR88" s="85"/>
      <c r="BS88" s="85"/>
      <c r="BT88" s="85"/>
      <c r="BU88" s="85"/>
      <c r="BV88" s="85"/>
      <c r="BW88" s="85"/>
      <c r="BX88" s="85"/>
      <c r="BY88" s="85"/>
      <c r="BZ88" s="85"/>
      <c r="CA88" s="85"/>
      <c r="CB88" s="85"/>
      <c r="CC88" s="85"/>
      <c r="CD88" s="85"/>
      <c r="CE88" s="85"/>
      <c r="CF88" s="85"/>
      <c r="CG88" s="85"/>
      <c r="CH88" s="85"/>
      <c r="CI88" s="85"/>
      <c r="CJ88" s="85"/>
      <c r="CK88" s="85"/>
      <c r="CL88" s="85"/>
      <c r="CM88" s="85"/>
      <c r="CN88" s="85"/>
      <c r="CO88" s="85"/>
      <c r="CP88" s="85"/>
      <c r="CQ88" s="85"/>
      <c r="CR88" s="85"/>
      <c r="CS88" s="85"/>
      <c r="CT88" s="85"/>
      <c r="CU88" s="85"/>
      <c r="CV88" s="85"/>
      <c r="CW88" s="85"/>
      <c r="CX88" s="85"/>
      <c r="CY88" s="85"/>
      <c r="CZ88" s="85"/>
      <c r="DA88" s="85"/>
      <c r="DB88" s="85"/>
      <c r="DC88" s="85"/>
      <c r="DD88" s="85"/>
      <c r="DE88" s="85"/>
      <c r="DF88" s="85"/>
      <c r="DG88" s="85"/>
      <c r="DH88" s="85"/>
      <c r="DI88" s="85"/>
      <c r="DJ88" s="85"/>
      <c r="DK88" s="85"/>
      <c r="DL88" s="85"/>
      <c r="DM88" s="85"/>
      <c r="DN88" s="85"/>
      <c r="DO88" s="85"/>
      <c r="DP88" s="85"/>
      <c r="DQ88" s="85"/>
      <c r="DR88" s="85"/>
      <c r="DS88" s="85"/>
      <c r="DT88" s="85"/>
      <c r="DU88" s="85"/>
      <c r="DV88" s="85"/>
      <c r="DW88" s="85"/>
      <c r="DX88" s="85"/>
      <c r="DY88" s="85"/>
      <c r="DZ88" s="85"/>
      <c r="EA88" s="85"/>
      <c r="EB88" s="85"/>
      <c r="EC88" s="85"/>
      <c r="ED88" s="85"/>
      <c r="EE88" s="85"/>
      <c r="EF88" s="85"/>
      <c r="EG88" s="85"/>
      <c r="EH88" s="85"/>
      <c r="EI88" s="85"/>
      <c r="EJ88" s="85"/>
      <c r="EK88" s="85"/>
      <c r="EL88" s="85"/>
      <c r="EM88" s="85"/>
      <c r="EN88" s="85"/>
      <c r="EO88" s="85"/>
      <c r="EP88" s="85"/>
      <c r="EQ88" s="85"/>
      <c r="ER88" s="85"/>
      <c r="ES88" s="85"/>
      <c r="ET88" s="85"/>
      <c r="EU88" s="85"/>
      <c r="EV88" s="85"/>
      <c r="EW88" s="85"/>
      <c r="EX88" s="85"/>
      <c r="EY88" s="85"/>
      <c r="EZ88" s="85"/>
      <c r="FA88" s="85"/>
      <c r="FB88" s="85"/>
      <c r="FC88" s="85"/>
      <c r="FD88" s="85"/>
      <c r="FE88" s="85"/>
      <c r="FF88" s="85"/>
      <c r="FG88" s="85"/>
      <c r="FH88" s="85"/>
      <c r="FI88" s="85"/>
      <c r="FJ88" s="85"/>
      <c r="FK88" s="85"/>
      <c r="FL88" s="85"/>
      <c r="FM88" s="85"/>
      <c r="FN88" s="85"/>
      <c r="FO88" s="85"/>
      <c r="FP88" s="85"/>
      <c r="FQ88" s="85"/>
      <c r="FR88" s="85"/>
      <c r="FS88" s="85"/>
      <c r="FT88" s="85"/>
      <c r="FU88" s="85"/>
      <c r="FV88" s="85"/>
      <c r="FW88" s="85"/>
      <c r="FX88" s="85"/>
      <c r="FY88" s="85"/>
      <c r="FZ88" s="85"/>
      <c r="GA88" s="85"/>
      <c r="GB88" s="85"/>
      <c r="GC88" s="85"/>
      <c r="GD88" s="85"/>
      <c r="GE88" s="85"/>
      <c r="GF88" s="85"/>
      <c r="GG88" s="85"/>
      <c r="GH88" s="85"/>
      <c r="GI88" s="85"/>
      <c r="GJ88" s="85"/>
      <c r="GK88" s="85"/>
      <c r="GL88" s="85"/>
      <c r="GM88" s="85"/>
      <c r="GN88" s="85"/>
      <c r="GO88" s="85"/>
      <c r="GP88" s="85"/>
      <c r="GQ88" s="85"/>
      <c r="GR88" s="85"/>
      <c r="GS88" s="85"/>
      <c r="GT88" s="85"/>
      <c r="GU88" s="85"/>
      <c r="GV88" s="85"/>
      <c r="GW88" s="85"/>
      <c r="GX88" s="85"/>
      <c r="GY88" s="85"/>
      <c r="GZ88" s="85"/>
      <c r="HA88" s="85"/>
      <c r="HB88" s="85"/>
      <c r="HC88" s="85"/>
      <c r="HD88" s="85"/>
      <c r="HE88" s="85"/>
      <c r="HF88" s="85"/>
      <c r="HG88" s="85"/>
      <c r="HH88" s="85"/>
      <c r="HI88" s="85"/>
      <c r="HJ88" s="85"/>
      <c r="HK88" s="85"/>
      <c r="HL88" s="85"/>
      <c r="HM88" s="85"/>
      <c r="HN88" s="85"/>
      <c r="HO88" s="85"/>
      <c r="HP88" s="85"/>
      <c r="HQ88" s="85"/>
      <c r="HR88" s="85"/>
      <c r="HS88" s="85"/>
      <c r="HT88" s="85"/>
      <c r="HU88" s="85"/>
      <c r="HV88" s="85"/>
      <c r="HW88" s="85"/>
      <c r="HX88" s="85"/>
      <c r="HY88" s="85"/>
      <c r="HZ88" s="85"/>
      <c r="IA88" s="85"/>
      <c r="IB88" s="85"/>
      <c r="IC88" s="85"/>
      <c r="ID88" s="85"/>
      <c r="IE88" s="85"/>
      <c r="IF88" s="85"/>
      <c r="IG88" s="85"/>
      <c r="IH88" s="85"/>
      <c r="II88" s="85"/>
      <c r="IJ88" s="85"/>
      <c r="IK88" s="85"/>
      <c r="IL88" s="85"/>
      <c r="IM88" s="85"/>
      <c r="IN88" s="85"/>
      <c r="IO88" s="85"/>
      <c r="IP88" s="85"/>
      <c r="IQ88" s="85"/>
      <c r="IR88" s="85"/>
      <c r="IS88" s="85"/>
      <c r="IT88" s="85"/>
      <c r="IU88" s="85"/>
      <c r="IV88" s="85"/>
      <c r="IW88" s="85"/>
      <c r="IX88" s="85"/>
      <c r="IY88" s="85"/>
      <c r="IZ88" s="85"/>
      <c r="JA88" s="85"/>
      <c r="JB88" s="85"/>
      <c r="JC88" s="85"/>
      <c r="JD88" s="85"/>
      <c r="JE88" s="85"/>
      <c r="JF88" s="85"/>
      <c r="JG88" s="85"/>
      <c r="JH88" s="85"/>
      <c r="JI88" s="85"/>
      <c r="JJ88" s="85"/>
      <c r="JK88" s="85"/>
      <c r="JL88" s="85"/>
      <c r="JM88" s="85"/>
      <c r="JN88" s="85"/>
      <c r="JO88" s="85"/>
      <c r="JP88" s="85"/>
      <c r="JQ88" s="85"/>
      <c r="JR88" s="85"/>
      <c r="JS88" s="85"/>
      <c r="JT88" s="85"/>
      <c r="JU88" s="85"/>
      <c r="JV88" s="85"/>
      <c r="JW88" s="85"/>
      <c r="JX88" s="85"/>
      <c r="JY88" s="85"/>
      <c r="JZ88" s="85"/>
      <c r="KA88" s="85"/>
      <c r="KB88" s="85"/>
      <c r="KC88" s="85"/>
      <c r="KD88" s="85"/>
      <c r="KE88" s="85"/>
      <c r="KF88" s="85"/>
      <c r="KG88" s="85"/>
      <c r="KH88" s="85"/>
      <c r="KI88" s="85"/>
      <c r="KJ88" s="85"/>
      <c r="KK88" s="85"/>
      <c r="KL88" s="85"/>
      <c r="KM88" s="85"/>
      <c r="KN88" s="85"/>
      <c r="KO88" s="85"/>
      <c r="KP88" s="85"/>
      <c r="KQ88" s="85"/>
      <c r="KR88" s="85"/>
      <c r="KS88" s="85"/>
      <c r="KT88" s="85"/>
      <c r="KU88" s="85"/>
      <c r="KV88" s="85"/>
      <c r="KW88" s="85"/>
      <c r="KX88" s="85"/>
      <c r="KY88" s="85"/>
      <c r="KZ88" s="85"/>
      <c r="LA88" s="85"/>
      <c r="LB88" s="85"/>
      <c r="LC88" s="85"/>
      <c r="LD88" s="85"/>
      <c r="LE88" s="85"/>
      <c r="LF88" s="85"/>
      <c r="LG88" s="85"/>
      <c r="LH88" s="85"/>
      <c r="LI88" s="85"/>
      <c r="LJ88" s="85"/>
      <c r="LK88" s="85"/>
      <c r="LL88" s="85"/>
      <c r="LM88" s="85"/>
      <c r="LN88" s="85"/>
      <c r="LO88" s="85"/>
      <c r="LP88" s="85"/>
      <c r="LQ88" s="85"/>
      <c r="LR88" s="85"/>
      <c r="LS88" s="85"/>
      <c r="LT88" s="85"/>
      <c r="LU88" s="85"/>
      <c r="LV88" s="85"/>
      <c r="LW88" s="85"/>
      <c r="LX88" s="85"/>
      <c r="LY88" s="85"/>
      <c r="LZ88" s="85"/>
      <c r="MA88" s="85"/>
      <c r="MB88" s="85"/>
      <c r="MC88" s="85"/>
      <c r="MD88" s="85"/>
      <c r="ME88" s="85"/>
      <c r="MF88" s="85"/>
      <c r="MG88" s="85"/>
      <c r="MH88" s="85"/>
      <c r="MI88" s="85"/>
      <c r="MJ88" s="85"/>
      <c r="MK88" s="85"/>
      <c r="ML88" s="85"/>
      <c r="MM88" s="85"/>
      <c r="MN88" s="85"/>
      <c r="MO88" s="85"/>
      <c r="MP88" s="85"/>
      <c r="MQ88" s="85"/>
      <c r="MR88" s="85"/>
      <c r="MS88" s="85"/>
      <c r="MT88" s="85"/>
      <c r="MU88" s="85"/>
      <c r="MV88" s="85"/>
      <c r="MW88" s="85"/>
      <c r="MX88" s="85"/>
      <c r="MY88" s="85"/>
      <c r="MZ88" s="85"/>
      <c r="NA88" s="85"/>
      <c r="NB88" s="85"/>
      <c r="NC88" s="85"/>
      <c r="ND88" s="85"/>
      <c r="NE88" s="85"/>
      <c r="NF88" s="85"/>
      <c r="NG88" s="85"/>
      <c r="NH88" s="85"/>
      <c r="NI88" s="85"/>
      <c r="NJ88" s="85"/>
      <c r="NK88" s="85"/>
      <c r="NL88" s="85"/>
      <c r="NM88" s="85"/>
      <c r="NN88" s="85"/>
      <c r="NO88" s="85"/>
      <c r="NP88" s="85"/>
      <c r="NQ88" s="85"/>
      <c r="NR88" s="85"/>
      <c r="NS88" s="85"/>
      <c r="NT88" s="85"/>
      <c r="NU88" s="85"/>
      <c r="NV88" s="85"/>
      <c r="NW88" s="85"/>
      <c r="NX88" s="85"/>
      <c r="NY88" s="85"/>
      <c r="NZ88" s="85"/>
      <c r="OA88" s="85"/>
      <c r="OB88" s="85"/>
      <c r="OC88" s="85"/>
      <c r="OD88" s="85"/>
      <c r="OE88" s="85"/>
      <c r="OF88" s="85"/>
      <c r="OG88" s="85"/>
      <c r="OH88" s="85"/>
      <c r="OI88" s="85"/>
      <c r="OJ88" s="85"/>
      <c r="OK88" s="85"/>
      <c r="OL88" s="85"/>
      <c r="OM88" s="85"/>
      <c r="ON88" s="85"/>
      <c r="OO88" s="85"/>
      <c r="OP88" s="85"/>
      <c r="OQ88" s="85"/>
      <c r="OR88" s="85"/>
      <c r="OS88" s="85"/>
      <c r="OT88" s="85"/>
      <c r="OU88" s="85"/>
      <c r="OV88" s="85"/>
      <c r="OW88" s="85"/>
      <c r="OX88" s="85"/>
      <c r="OY88" s="85"/>
      <c r="OZ88" s="85"/>
      <c r="PA88" s="85"/>
      <c r="PB88" s="85"/>
      <c r="PC88" s="85"/>
      <c r="PD88" s="85"/>
      <c r="PE88" s="85"/>
      <c r="PF88" s="85"/>
      <c r="PG88" s="85"/>
      <c r="PH88" s="85"/>
      <c r="PI88" s="85"/>
      <c r="PJ88" s="85"/>
      <c r="PK88" s="85"/>
      <c r="PL88" s="85"/>
      <c r="PM88" s="85"/>
      <c r="PN88" s="85"/>
      <c r="PO88" s="85"/>
      <c r="PP88" s="85"/>
      <c r="PQ88" s="85"/>
      <c r="PR88" s="85"/>
      <c r="PS88" s="85"/>
      <c r="PT88" s="85"/>
      <c r="PU88" s="85"/>
      <c r="PV88" s="85"/>
      <c r="PW88" s="85"/>
      <c r="PX88" s="85"/>
      <c r="PY88" s="85"/>
      <c r="PZ88" s="85"/>
      <c r="QA88" s="85"/>
      <c r="QB88" s="85"/>
      <c r="QC88" s="85"/>
      <c r="QD88" s="85"/>
      <c r="QE88" s="85"/>
      <c r="QF88" s="85"/>
      <c r="QG88" s="85"/>
      <c r="QH88" s="85"/>
      <c r="QI88" s="85"/>
      <c r="QJ88" s="85"/>
      <c r="QK88" s="85"/>
      <c r="QL88" s="85"/>
      <c r="QM88" s="85"/>
      <c r="QN88" s="85"/>
      <c r="QO88" s="85"/>
      <c r="QP88" s="85"/>
      <c r="QQ88" s="85"/>
      <c r="QR88" s="85"/>
      <c r="QS88" s="85"/>
      <c r="QT88" s="85"/>
      <c r="QU88" s="85"/>
      <c r="QV88" s="85"/>
      <c r="QW88" s="85"/>
      <c r="QX88" s="85"/>
      <c r="QY88" s="85"/>
      <c r="QZ88" s="85"/>
      <c r="RA88" s="85"/>
      <c r="RB88" s="85"/>
      <c r="RC88" s="85"/>
      <c r="RD88" s="85"/>
      <c r="RE88" s="85"/>
      <c r="RF88" s="85"/>
      <c r="RG88" s="85"/>
      <c r="RH88" s="85"/>
      <c r="RI88" s="85"/>
      <c r="RJ88" s="85"/>
      <c r="RK88" s="85"/>
      <c r="RL88" s="85"/>
      <c r="RM88" s="85"/>
      <c r="RN88" s="85"/>
      <c r="RO88" s="85"/>
      <c r="RP88" s="85"/>
      <c r="RQ88" s="85"/>
      <c r="RR88" s="85"/>
      <c r="RS88" s="85"/>
      <c r="RT88" s="85"/>
      <c r="RU88" s="85"/>
      <c r="RV88" s="85"/>
      <c r="RW88" s="85"/>
      <c r="RX88" s="85"/>
      <c r="RY88" s="85"/>
      <c r="RZ88" s="85"/>
      <c r="SA88" s="85"/>
      <c r="SB88" s="85"/>
      <c r="SC88" s="85"/>
      <c r="SD88" s="85"/>
      <c r="SE88" s="85"/>
      <c r="SF88" s="85"/>
      <c r="SG88" s="85"/>
      <c r="SH88" s="85"/>
      <c r="SI88" s="85"/>
      <c r="SJ88" s="85"/>
      <c r="SK88" s="85"/>
      <c r="SL88" s="85"/>
      <c r="SM88" s="85"/>
      <c r="SN88" s="85"/>
      <c r="SO88" s="85"/>
      <c r="SP88" s="85"/>
      <c r="SQ88" s="85"/>
      <c r="SR88" s="85"/>
      <c r="SS88" s="85"/>
      <c r="ST88" s="85"/>
      <c r="SU88" s="85"/>
      <c r="SV88" s="85"/>
      <c r="SW88" s="85"/>
      <c r="SX88" s="85"/>
      <c r="SY88" s="85"/>
      <c r="SZ88" s="85"/>
      <c r="TA88" s="85"/>
      <c r="TB88" s="85"/>
      <c r="TC88" s="85"/>
      <c r="TD88" s="85"/>
      <c r="TE88" s="85"/>
      <c r="TF88" s="85"/>
      <c r="TG88" s="85"/>
      <c r="TH88" s="85"/>
      <c r="TI88" s="85"/>
      <c r="TJ88" s="85"/>
      <c r="TK88" s="85"/>
      <c r="TL88" s="85"/>
      <c r="TM88" s="85"/>
      <c r="TN88" s="85"/>
      <c r="TO88" s="85"/>
      <c r="TP88" s="85"/>
      <c r="TQ88" s="85"/>
      <c r="TR88" s="85"/>
      <c r="TS88" s="85"/>
      <c r="TT88" s="85"/>
      <c r="TU88" s="85"/>
      <c r="TV88" s="85"/>
      <c r="TW88" s="85"/>
      <c r="TX88" s="85"/>
      <c r="TY88" s="85"/>
      <c r="TZ88" s="85"/>
      <c r="UA88" s="85"/>
      <c r="UB88" s="85"/>
      <c r="UC88" s="85"/>
      <c r="UD88" s="85"/>
      <c r="UE88" s="85"/>
      <c r="UF88" s="85"/>
      <c r="UG88" s="85"/>
      <c r="UH88" s="85"/>
      <c r="UI88" s="85"/>
      <c r="UJ88" s="85"/>
      <c r="UK88" s="85"/>
      <c r="UL88" s="85"/>
      <c r="UM88" s="85"/>
      <c r="UN88" s="85"/>
      <c r="UO88" s="85"/>
      <c r="UP88" s="85"/>
      <c r="UQ88" s="85"/>
      <c r="UR88" s="85"/>
      <c r="US88" s="85"/>
      <c r="UT88" s="85"/>
      <c r="UU88" s="85"/>
      <c r="UV88" s="85"/>
      <c r="UW88" s="85"/>
      <c r="UX88" s="85"/>
      <c r="UY88" s="85"/>
      <c r="UZ88" s="85"/>
      <c r="VA88" s="85"/>
      <c r="VB88" s="85"/>
      <c r="VC88" s="85"/>
      <c r="VD88" s="85"/>
      <c r="VE88" s="85"/>
      <c r="VF88" s="85"/>
      <c r="VG88" s="85"/>
      <c r="VH88" s="85"/>
      <c r="VI88" s="85"/>
      <c r="VJ88" s="85"/>
      <c r="VK88" s="85"/>
      <c r="VL88" s="85"/>
      <c r="VM88" s="85"/>
      <c r="VN88" s="85"/>
      <c r="VO88" s="85"/>
      <c r="VP88" s="85"/>
      <c r="VQ88" s="85"/>
      <c r="VR88" s="85"/>
      <c r="VS88" s="85"/>
      <c r="VT88" s="85"/>
      <c r="VU88" s="85"/>
      <c r="VV88" s="85"/>
      <c r="VW88" s="85"/>
      <c r="VX88" s="85"/>
      <c r="VY88" s="85"/>
      <c r="VZ88" s="85"/>
      <c r="WA88" s="85"/>
      <c r="WB88" s="85"/>
      <c r="WC88" s="85"/>
      <c r="WD88" s="85"/>
      <c r="WE88" s="85"/>
      <c r="WF88" s="85"/>
      <c r="WG88" s="85"/>
      <c r="WH88" s="85"/>
      <c r="WI88" s="85"/>
      <c r="WJ88" s="85"/>
      <c r="WK88" s="85"/>
      <c r="WL88" s="85"/>
      <c r="WM88" s="85"/>
      <c r="WN88" s="85"/>
      <c r="WO88" s="85"/>
      <c r="WP88" s="85"/>
      <c r="WQ88" s="85"/>
      <c r="WR88" s="85"/>
      <c r="WS88" s="85"/>
      <c r="WT88" s="85"/>
      <c r="WU88" s="85"/>
      <c r="WV88" s="85"/>
      <c r="WW88" s="85"/>
      <c r="WX88" s="85"/>
      <c r="WY88" s="85"/>
      <c r="WZ88" s="85"/>
      <c r="XA88" s="85"/>
      <c r="XB88" s="85"/>
      <c r="XC88" s="85"/>
      <c r="XD88" s="85"/>
      <c r="XE88" s="85"/>
      <c r="XF88" s="85"/>
      <c r="XG88" s="85"/>
      <c r="XH88" s="85"/>
      <c r="XI88" s="85"/>
      <c r="XJ88" s="85"/>
      <c r="XK88" s="85"/>
      <c r="XL88" s="85"/>
      <c r="XM88" s="85"/>
      <c r="XN88" s="85"/>
      <c r="XO88" s="85"/>
      <c r="XP88" s="85"/>
      <c r="XQ88" s="85"/>
      <c r="XR88" s="85"/>
      <c r="XS88" s="85"/>
      <c r="XT88" s="85"/>
      <c r="XU88" s="85"/>
      <c r="XV88" s="85"/>
      <c r="XW88" s="85"/>
      <c r="XX88" s="85"/>
      <c r="XY88" s="85"/>
      <c r="XZ88" s="85"/>
      <c r="YA88" s="85"/>
      <c r="YB88" s="85"/>
      <c r="YC88" s="85"/>
      <c r="YD88" s="85"/>
      <c r="YE88" s="85"/>
      <c r="YF88" s="85"/>
      <c r="YG88" s="85"/>
      <c r="YH88" s="85"/>
      <c r="YI88" s="85"/>
      <c r="YJ88" s="85"/>
      <c r="YK88" s="85"/>
      <c r="YL88" s="85"/>
      <c r="YM88" s="85"/>
      <c r="YN88" s="85"/>
      <c r="YO88" s="85"/>
      <c r="YP88" s="85"/>
      <c r="YQ88" s="85"/>
      <c r="YR88" s="85"/>
      <c r="YS88" s="85"/>
      <c r="YT88" s="85"/>
      <c r="YU88" s="85"/>
      <c r="YV88" s="85"/>
      <c r="YW88" s="85"/>
      <c r="YX88" s="85"/>
      <c r="YY88" s="85"/>
      <c r="YZ88" s="85"/>
      <c r="ZA88" s="85"/>
      <c r="ZB88" s="85"/>
      <c r="ZC88" s="85"/>
      <c r="ZD88" s="85"/>
      <c r="ZE88" s="85"/>
      <c r="ZF88" s="85"/>
      <c r="ZG88" s="85"/>
      <c r="ZH88" s="85"/>
      <c r="ZI88" s="85"/>
      <c r="ZJ88" s="85"/>
      <c r="ZK88" s="85"/>
      <c r="ZL88" s="85"/>
      <c r="ZM88" s="85"/>
      <c r="ZN88" s="85"/>
      <c r="ZO88" s="85"/>
      <c r="ZP88" s="85"/>
      <c r="ZQ88" s="85"/>
      <c r="ZR88" s="85"/>
      <c r="ZS88" s="85"/>
      <c r="ZT88" s="85"/>
      <c r="ZU88" s="85"/>
      <c r="ZV88" s="85"/>
      <c r="ZW88" s="85"/>
      <c r="ZX88" s="85"/>
      <c r="ZY88" s="85"/>
      <c r="ZZ88" s="85"/>
      <c r="AAA88" s="85"/>
      <c r="AAB88" s="85"/>
      <c r="AAC88" s="85"/>
      <c r="AAD88" s="85"/>
      <c r="AAE88" s="85"/>
      <c r="AAF88" s="85"/>
      <c r="AAG88" s="85"/>
      <c r="AAH88" s="85"/>
      <c r="AAI88" s="85"/>
      <c r="AAJ88" s="85"/>
      <c r="AAK88" s="85"/>
      <c r="AAL88" s="85"/>
      <c r="AAM88" s="85"/>
      <c r="AAN88" s="85"/>
      <c r="AAO88" s="85"/>
      <c r="AAP88" s="85"/>
      <c r="AAQ88" s="85"/>
      <c r="AAR88" s="85"/>
      <c r="AAS88" s="85"/>
      <c r="AAT88" s="85"/>
      <c r="AAU88" s="85"/>
      <c r="AAV88" s="85"/>
      <c r="AAW88" s="85"/>
      <c r="AAX88" s="85"/>
      <c r="AAY88" s="85"/>
      <c r="AAZ88" s="85"/>
      <c r="ABA88" s="85"/>
      <c r="ABB88" s="85"/>
      <c r="ABC88" s="85"/>
      <c r="ABD88" s="85"/>
      <c r="ABE88" s="85"/>
      <c r="ABF88" s="85"/>
      <c r="ABG88" s="85"/>
      <c r="ABH88" s="85"/>
      <c r="ABI88" s="85"/>
      <c r="ABJ88" s="85"/>
      <c r="ABK88" s="85"/>
      <c r="ABL88" s="85"/>
      <c r="ABM88" s="85"/>
      <c r="ABN88" s="85"/>
      <c r="ABO88" s="85"/>
      <c r="ABP88" s="85"/>
      <c r="ABQ88" s="85"/>
      <c r="ABR88" s="85"/>
      <c r="ABS88" s="85"/>
      <c r="ABT88" s="85"/>
      <c r="ABU88" s="85"/>
      <c r="ABV88" s="85"/>
      <c r="ABW88" s="85"/>
      <c r="ABX88" s="85"/>
      <c r="ABY88" s="85"/>
      <c r="ABZ88" s="85"/>
      <c r="ACA88" s="85"/>
      <c r="ACB88" s="85"/>
      <c r="ACC88" s="85"/>
      <c r="ACD88" s="85"/>
      <c r="ACE88" s="85"/>
      <c r="ACF88" s="85"/>
      <c r="ACG88" s="85"/>
      <c r="ACH88" s="85"/>
      <c r="ACI88" s="85"/>
      <c r="ACJ88" s="85"/>
      <c r="ACK88" s="85"/>
      <c r="ACL88" s="85"/>
      <c r="ACM88" s="85"/>
      <c r="ACN88" s="85"/>
      <c r="ACO88" s="85"/>
      <c r="ACP88" s="85"/>
      <c r="ACQ88" s="85"/>
      <c r="ACR88" s="85"/>
      <c r="ACS88" s="85"/>
      <c r="ACT88" s="85"/>
      <c r="ACU88" s="85"/>
      <c r="ACV88" s="85"/>
      <c r="ACW88" s="85"/>
      <c r="ACX88" s="85"/>
      <c r="ACY88" s="85"/>
      <c r="ACZ88" s="85"/>
      <c r="ADA88" s="85"/>
      <c r="ADB88" s="85"/>
      <c r="ADC88" s="85"/>
      <c r="ADD88" s="85"/>
      <c r="ADE88" s="85"/>
      <c r="ADF88" s="85"/>
      <c r="ADG88" s="85"/>
      <c r="ADH88" s="85"/>
      <c r="ADI88" s="85"/>
      <c r="ADJ88" s="85"/>
      <c r="ADK88" s="85"/>
      <c r="ADL88" s="85"/>
      <c r="ADM88" s="85"/>
      <c r="ADN88" s="85"/>
      <c r="ADO88" s="85"/>
      <c r="ADP88" s="85"/>
      <c r="ADQ88" s="85"/>
      <c r="ADR88" s="85"/>
      <c r="ADS88" s="85"/>
      <c r="ADT88" s="85"/>
      <c r="ADU88" s="85"/>
      <c r="ADV88" s="85"/>
      <c r="ADW88" s="85"/>
      <c r="ADX88" s="85"/>
      <c r="ADY88" s="85"/>
      <c r="ADZ88" s="85"/>
      <c r="AEA88" s="85"/>
      <c r="AEB88" s="85"/>
      <c r="AEC88" s="85"/>
      <c r="AED88" s="85"/>
      <c r="AEE88" s="85"/>
      <c r="AEF88" s="85"/>
      <c r="AEG88" s="85"/>
      <c r="AEH88" s="85"/>
      <c r="AEI88" s="85"/>
      <c r="AEJ88" s="85"/>
      <c r="AEK88" s="85"/>
      <c r="AEL88" s="85"/>
      <c r="AEM88" s="85"/>
      <c r="AEN88" s="85"/>
      <c r="AEO88" s="85"/>
      <c r="AEP88" s="85"/>
      <c r="AEQ88" s="85"/>
      <c r="AER88" s="85"/>
      <c r="AES88" s="85"/>
      <c r="AET88" s="85"/>
      <c r="AEU88" s="85"/>
      <c r="AEV88" s="85"/>
      <c r="AEW88" s="85"/>
      <c r="AEX88" s="85"/>
      <c r="AEY88" s="85"/>
      <c r="AEZ88" s="85"/>
      <c r="AFA88" s="85"/>
      <c r="AFB88" s="85"/>
      <c r="AFC88" s="85"/>
      <c r="AFD88" s="85"/>
      <c r="AFE88" s="85"/>
      <c r="AFF88" s="85"/>
      <c r="AFG88" s="85"/>
      <c r="AFH88" s="85"/>
      <c r="AFI88" s="85"/>
      <c r="AFJ88" s="85"/>
      <c r="AFK88" s="85"/>
      <c r="AFL88" s="85"/>
      <c r="AFM88" s="85"/>
      <c r="AFN88" s="85"/>
      <c r="AFO88" s="85"/>
      <c r="AFP88" s="85"/>
      <c r="AFQ88" s="85"/>
      <c r="AFR88" s="85"/>
      <c r="AFS88" s="85"/>
      <c r="AFT88" s="85"/>
      <c r="AFU88" s="85"/>
      <c r="AFV88" s="85"/>
      <c r="AFW88" s="85"/>
      <c r="AFX88" s="85"/>
      <c r="AFY88" s="85"/>
      <c r="AFZ88" s="85"/>
      <c r="AGA88" s="85"/>
      <c r="AGB88" s="85"/>
      <c r="AGC88" s="85"/>
      <c r="AGD88" s="85"/>
      <c r="AGE88" s="85"/>
      <c r="AGF88" s="85"/>
      <c r="AGG88" s="85"/>
      <c r="AGH88" s="85"/>
      <c r="AGI88" s="85"/>
      <c r="AGJ88" s="85"/>
      <c r="AGK88" s="85"/>
      <c r="AGL88" s="85"/>
      <c r="AGM88" s="85"/>
      <c r="AGN88" s="85"/>
      <c r="AGO88" s="85"/>
      <c r="AGP88" s="85"/>
      <c r="AGQ88" s="85"/>
      <c r="AGR88" s="85"/>
      <c r="AGS88" s="85"/>
      <c r="AGT88" s="85"/>
      <c r="AGU88" s="85"/>
      <c r="AGV88" s="85"/>
      <c r="AGW88" s="85"/>
      <c r="AGX88" s="85"/>
      <c r="AGY88" s="85"/>
      <c r="AGZ88" s="85"/>
      <c r="AHA88" s="85"/>
      <c r="AHB88" s="85"/>
      <c r="AHC88" s="85"/>
      <c r="AHD88" s="85"/>
      <c r="AHE88" s="85"/>
      <c r="AHF88" s="85"/>
      <c r="AHG88" s="85"/>
      <c r="AHH88" s="85"/>
      <c r="AHI88" s="85"/>
      <c r="AHJ88" s="85"/>
      <c r="AHK88" s="85"/>
      <c r="AHL88" s="85"/>
      <c r="AHM88" s="85"/>
      <c r="AHN88" s="85"/>
      <c r="AHO88" s="85"/>
      <c r="AHP88" s="85"/>
      <c r="AHQ88" s="85"/>
      <c r="AHR88" s="85"/>
      <c r="AHS88" s="85"/>
      <c r="AHT88" s="85"/>
      <c r="AHU88" s="85"/>
      <c r="AHV88" s="85"/>
      <c r="AHW88" s="85"/>
      <c r="AHX88" s="85"/>
      <c r="AHY88" s="85"/>
      <c r="AHZ88" s="85"/>
      <c r="AIA88" s="85"/>
      <c r="AIB88" s="85"/>
      <c r="AIC88" s="85"/>
      <c r="AID88" s="85"/>
      <c r="AIE88" s="85"/>
      <c r="AIF88" s="85"/>
      <c r="AIG88" s="85"/>
      <c r="AIH88" s="85"/>
      <c r="AII88" s="85"/>
      <c r="AIJ88" s="85"/>
      <c r="AIK88" s="85"/>
      <c r="AIL88" s="85"/>
      <c r="AIM88" s="85"/>
      <c r="AIN88" s="85"/>
      <c r="AIO88" s="85"/>
      <c r="AIP88" s="85"/>
      <c r="AIQ88" s="85"/>
      <c r="AIR88" s="85"/>
      <c r="AIS88" s="85"/>
      <c r="AIT88" s="85"/>
      <c r="AIU88" s="85"/>
      <c r="AIV88" s="85"/>
      <c r="AIW88" s="85"/>
      <c r="AIX88" s="85"/>
      <c r="AIY88" s="85"/>
      <c r="AIZ88" s="85"/>
      <c r="AJA88" s="85"/>
      <c r="AJB88" s="85"/>
      <c r="AJC88" s="85"/>
      <c r="AJD88" s="85"/>
      <c r="AJE88" s="85"/>
      <c r="AJF88" s="85"/>
      <c r="AJG88" s="85"/>
    </row>
    <row r="89" spans="1:943" s="89" customFormat="1" x14ac:dyDescent="0.35">
      <c r="A89" s="91"/>
      <c r="B89" s="89" t="s">
        <v>1465</v>
      </c>
      <c r="C89" s="90"/>
      <c r="D89" s="90">
        <f t="shared" ref="D89:S89" si="15">SUM(D86-D87)</f>
        <v>158</v>
      </c>
      <c r="E89" s="71">
        <f t="shared" si="15"/>
        <v>379</v>
      </c>
      <c r="F89" s="71">
        <f t="shared" si="15"/>
        <v>480</v>
      </c>
      <c r="G89" s="71">
        <f t="shared" si="15"/>
        <v>659</v>
      </c>
      <c r="H89" s="71">
        <f t="shared" si="15"/>
        <v>871</v>
      </c>
      <c r="I89" s="71">
        <f t="shared" si="15"/>
        <v>1246</v>
      </c>
      <c r="J89" s="90">
        <f t="shared" si="15"/>
        <v>1546</v>
      </c>
      <c r="K89" s="90">
        <f>SUM(K86-K87)</f>
        <v>1693</v>
      </c>
      <c r="L89" s="90">
        <f t="shared" si="15"/>
        <v>1885</v>
      </c>
      <c r="M89" s="90">
        <f t="shared" si="15"/>
        <v>1959</v>
      </c>
      <c r="N89" s="90">
        <f t="shared" si="15"/>
        <v>1869</v>
      </c>
      <c r="O89" s="90">
        <f t="shared" si="15"/>
        <v>1713</v>
      </c>
      <c r="P89" s="90">
        <f t="shared" si="15"/>
        <v>1465</v>
      </c>
      <c r="Q89" s="90">
        <f t="shared" si="15"/>
        <v>1145</v>
      </c>
      <c r="R89" s="90">
        <f t="shared" si="15"/>
        <v>694</v>
      </c>
      <c r="S89" s="90">
        <f t="shared" si="15"/>
        <v>183</v>
      </c>
      <c r="T89" s="1"/>
      <c r="U89" s="70"/>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row>
    <row r="90" spans="1:943" x14ac:dyDescent="0.35">
      <c r="A90" s="72"/>
      <c r="B90" s="127"/>
      <c r="C90" s="127"/>
      <c r="D90" s="73"/>
      <c r="E90" s="73"/>
      <c r="F90" s="73"/>
      <c r="G90" s="73"/>
      <c r="H90" s="73"/>
      <c r="I90" s="73"/>
      <c r="J90" s="73"/>
      <c r="K90" s="73"/>
      <c r="L90" s="73"/>
      <c r="M90" s="73"/>
      <c r="N90" s="73"/>
      <c r="O90" s="73"/>
      <c r="P90" s="73"/>
      <c r="Q90" s="73"/>
      <c r="R90" s="73"/>
    </row>
    <row r="91" spans="1:943" x14ac:dyDescent="0.35">
      <c r="A91" s="85" t="s">
        <v>25</v>
      </c>
      <c r="E91"/>
      <c r="F91"/>
      <c r="G91"/>
      <c r="H91"/>
      <c r="I91" s="73"/>
      <c r="J91" s="73"/>
      <c r="K91" s="73"/>
      <c r="L91" s="73"/>
      <c r="M91" s="73"/>
      <c r="N91" s="73"/>
      <c r="O91" s="73"/>
      <c r="P91" s="73"/>
      <c r="Q91" s="73"/>
      <c r="R91" s="73"/>
      <c r="S91" s="85">
        <v>312</v>
      </c>
    </row>
    <row r="92" spans="1:943" x14ac:dyDescent="0.35">
      <c r="A92" s="72"/>
      <c r="B92" s="127"/>
      <c r="C92" s="127"/>
      <c r="D92" s="73"/>
      <c r="E92" s="73"/>
      <c r="F92" s="73"/>
      <c r="G92" s="73"/>
      <c r="H92" s="73"/>
      <c r="I92" s="73"/>
      <c r="J92" s="73"/>
      <c r="K92" s="73"/>
      <c r="L92" s="73"/>
      <c r="M92" s="73"/>
      <c r="N92" s="73"/>
      <c r="O92" s="73"/>
      <c r="P92" s="73"/>
      <c r="Q92" s="73"/>
      <c r="R92" s="73"/>
    </row>
    <row r="93" spans="1:943" x14ac:dyDescent="0.35">
      <c r="B93" s="1" t="s">
        <v>1466</v>
      </c>
      <c r="E93"/>
      <c r="F93"/>
      <c r="G93"/>
      <c r="H93"/>
      <c r="I93"/>
      <c r="S93" s="70">
        <f>S89+S91</f>
        <v>495</v>
      </c>
    </row>
    <row r="94" spans="1:943" x14ac:dyDescent="0.35">
      <c r="E94"/>
      <c r="F94"/>
      <c r="G94"/>
      <c r="H94"/>
      <c r="I94"/>
    </row>
    <row r="95" spans="1:943" x14ac:dyDescent="0.35">
      <c r="E95"/>
      <c r="F95"/>
      <c r="G95"/>
      <c r="H95"/>
      <c r="I95"/>
    </row>
    <row r="96" spans="1:943" x14ac:dyDescent="0.35">
      <c r="E96"/>
      <c r="F96"/>
      <c r="G96"/>
      <c r="H96"/>
      <c r="I96"/>
    </row>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row r="132" customFormat="1" x14ac:dyDescent="0.35"/>
    <row r="133" customFormat="1" x14ac:dyDescent="0.35"/>
    <row r="134" customFormat="1" x14ac:dyDescent="0.35"/>
    <row r="135" customFormat="1" x14ac:dyDescent="0.35"/>
    <row r="136" customFormat="1" x14ac:dyDescent="0.35"/>
    <row r="137" customFormat="1" x14ac:dyDescent="0.35"/>
    <row r="138" customFormat="1" x14ac:dyDescent="0.35"/>
    <row r="139" customFormat="1" x14ac:dyDescent="0.35"/>
    <row r="140" customFormat="1" x14ac:dyDescent="0.35"/>
    <row r="141" customFormat="1" x14ac:dyDescent="0.35"/>
    <row r="142" customFormat="1" x14ac:dyDescent="0.35"/>
    <row r="143" customFormat="1" x14ac:dyDescent="0.35"/>
    <row r="144" customFormat="1" x14ac:dyDescent="0.35"/>
    <row r="145" customFormat="1" x14ac:dyDescent="0.35"/>
    <row r="146" customFormat="1" x14ac:dyDescent="0.35"/>
    <row r="147" customFormat="1" x14ac:dyDescent="0.35"/>
    <row r="148" customFormat="1" x14ac:dyDescent="0.35"/>
    <row r="149" customFormat="1" x14ac:dyDescent="0.35"/>
    <row r="150" customFormat="1" x14ac:dyDescent="0.35"/>
    <row r="151" customFormat="1" x14ac:dyDescent="0.35"/>
    <row r="152" customFormat="1" x14ac:dyDescent="0.35"/>
    <row r="153" customFormat="1" x14ac:dyDescent="0.35"/>
    <row r="154" customFormat="1" x14ac:dyDescent="0.35"/>
    <row r="155" customFormat="1" x14ac:dyDescent="0.35"/>
    <row r="156" customFormat="1" x14ac:dyDescent="0.35"/>
    <row r="157" customFormat="1" x14ac:dyDescent="0.35"/>
    <row r="158" customFormat="1" x14ac:dyDescent="0.35"/>
    <row r="159" customFormat="1" x14ac:dyDescent="0.35"/>
    <row r="160" customFormat="1" x14ac:dyDescent="0.35"/>
    <row r="161" customFormat="1" x14ac:dyDescent="0.35"/>
    <row r="162" customFormat="1" x14ac:dyDescent="0.35"/>
    <row r="163" customFormat="1" x14ac:dyDescent="0.35"/>
    <row r="164" customFormat="1" x14ac:dyDescent="0.35"/>
    <row r="165" customFormat="1" x14ac:dyDescent="0.35"/>
    <row r="166" customFormat="1" x14ac:dyDescent="0.35"/>
    <row r="167" customFormat="1" x14ac:dyDescent="0.35"/>
    <row r="168" customFormat="1" x14ac:dyDescent="0.35"/>
    <row r="169" customFormat="1" x14ac:dyDescent="0.35"/>
    <row r="170" customFormat="1" x14ac:dyDescent="0.35"/>
    <row r="171" customFormat="1" x14ac:dyDescent="0.35"/>
    <row r="172" customFormat="1" x14ac:dyDescent="0.35"/>
    <row r="173" customFormat="1" x14ac:dyDescent="0.35"/>
    <row r="174" customFormat="1" x14ac:dyDescent="0.35"/>
    <row r="175" customFormat="1" x14ac:dyDescent="0.35"/>
    <row r="176" customFormat="1" x14ac:dyDescent="0.35"/>
    <row r="177" customFormat="1" x14ac:dyDescent="0.35"/>
    <row r="178" customFormat="1" x14ac:dyDescent="0.35"/>
    <row r="179" customFormat="1" x14ac:dyDescent="0.35"/>
    <row r="180" customFormat="1" x14ac:dyDescent="0.35"/>
    <row r="181" customFormat="1" x14ac:dyDescent="0.35"/>
    <row r="182" customFormat="1" x14ac:dyDescent="0.35"/>
    <row r="183" customFormat="1" x14ac:dyDescent="0.35"/>
    <row r="184" customFormat="1" x14ac:dyDescent="0.35"/>
    <row r="185" customFormat="1" x14ac:dyDescent="0.35"/>
    <row r="186" customFormat="1" x14ac:dyDescent="0.35"/>
    <row r="187" customFormat="1" x14ac:dyDescent="0.35"/>
    <row r="188" customFormat="1" x14ac:dyDescent="0.35"/>
    <row r="189" customFormat="1" x14ac:dyDescent="0.35"/>
    <row r="190" customFormat="1" x14ac:dyDescent="0.35"/>
    <row r="191" customFormat="1" x14ac:dyDescent="0.35"/>
    <row r="192" customFormat="1" x14ac:dyDescent="0.35"/>
    <row r="193" customFormat="1" x14ac:dyDescent="0.35"/>
    <row r="194" customFormat="1" x14ac:dyDescent="0.35"/>
    <row r="195" customFormat="1" x14ac:dyDescent="0.35"/>
    <row r="196" customFormat="1" x14ac:dyDescent="0.35"/>
    <row r="197" customFormat="1" x14ac:dyDescent="0.35"/>
    <row r="198" customFormat="1" x14ac:dyDescent="0.35"/>
    <row r="199" customFormat="1" x14ac:dyDescent="0.35"/>
    <row r="200" customFormat="1" x14ac:dyDescent="0.35"/>
    <row r="201" customFormat="1" x14ac:dyDescent="0.35"/>
    <row r="202" customFormat="1" x14ac:dyDescent="0.35"/>
    <row r="203" customFormat="1" x14ac:dyDescent="0.35"/>
    <row r="204" customFormat="1" x14ac:dyDescent="0.35"/>
    <row r="205" customFormat="1" x14ac:dyDescent="0.35"/>
    <row r="206" customFormat="1" x14ac:dyDescent="0.35"/>
    <row r="207" customFormat="1" x14ac:dyDescent="0.35"/>
    <row r="208" customFormat="1" x14ac:dyDescent="0.35"/>
    <row r="209" customFormat="1" x14ac:dyDescent="0.35"/>
    <row r="210" customFormat="1" x14ac:dyDescent="0.35"/>
    <row r="211" customFormat="1" x14ac:dyDescent="0.35"/>
    <row r="212" customFormat="1" x14ac:dyDescent="0.35"/>
    <row r="213" customFormat="1" x14ac:dyDescent="0.35"/>
    <row r="214" customFormat="1" x14ac:dyDescent="0.35"/>
    <row r="215" customFormat="1" x14ac:dyDescent="0.35"/>
    <row r="216" customFormat="1" x14ac:dyDescent="0.35"/>
    <row r="217" customFormat="1" x14ac:dyDescent="0.35"/>
    <row r="218" customFormat="1" x14ac:dyDescent="0.35"/>
    <row r="219" customFormat="1" x14ac:dyDescent="0.35"/>
    <row r="220" customFormat="1" x14ac:dyDescent="0.35"/>
    <row r="221" customFormat="1" x14ac:dyDescent="0.35"/>
    <row r="222" customFormat="1" x14ac:dyDescent="0.35"/>
    <row r="223" customFormat="1" x14ac:dyDescent="0.35"/>
    <row r="224" customFormat="1" x14ac:dyDescent="0.35"/>
    <row r="225" customFormat="1" x14ac:dyDescent="0.35"/>
    <row r="226" customFormat="1" x14ac:dyDescent="0.35"/>
    <row r="227" customFormat="1" x14ac:dyDescent="0.35"/>
    <row r="228" customFormat="1" x14ac:dyDescent="0.35"/>
    <row r="229" customFormat="1" x14ac:dyDescent="0.35"/>
    <row r="230" customFormat="1" x14ac:dyDescent="0.35"/>
    <row r="231" customFormat="1" x14ac:dyDescent="0.35"/>
    <row r="232" customFormat="1" x14ac:dyDescent="0.35"/>
    <row r="233" customFormat="1" x14ac:dyDescent="0.35"/>
    <row r="234" customFormat="1" x14ac:dyDescent="0.35"/>
    <row r="235" customFormat="1" x14ac:dyDescent="0.35"/>
    <row r="236" customFormat="1" x14ac:dyDescent="0.35"/>
    <row r="237" customFormat="1" x14ac:dyDescent="0.35"/>
    <row r="238" customFormat="1" x14ac:dyDescent="0.35"/>
    <row r="239" customFormat="1" x14ac:dyDescent="0.35"/>
    <row r="240" customFormat="1" x14ac:dyDescent="0.35"/>
    <row r="241" customFormat="1" x14ac:dyDescent="0.35"/>
    <row r="242" customFormat="1" x14ac:dyDescent="0.35"/>
    <row r="243" customFormat="1" x14ac:dyDescent="0.35"/>
    <row r="244" customFormat="1" x14ac:dyDescent="0.35"/>
    <row r="245" customFormat="1" x14ac:dyDescent="0.35"/>
    <row r="246" customFormat="1" x14ac:dyDescent="0.35"/>
    <row r="247" customFormat="1" x14ac:dyDescent="0.35"/>
    <row r="248" customFormat="1" x14ac:dyDescent="0.35"/>
    <row r="249" customFormat="1" x14ac:dyDescent="0.35"/>
    <row r="250" customFormat="1" x14ac:dyDescent="0.35"/>
    <row r="251" customFormat="1" x14ac:dyDescent="0.35"/>
    <row r="252" customFormat="1" x14ac:dyDescent="0.35"/>
    <row r="253" customFormat="1" x14ac:dyDescent="0.35"/>
    <row r="254" customFormat="1" x14ac:dyDescent="0.35"/>
    <row r="255" customFormat="1" x14ac:dyDescent="0.35"/>
    <row r="256" customFormat="1" x14ac:dyDescent="0.35"/>
    <row r="257" customFormat="1" x14ac:dyDescent="0.35"/>
    <row r="258" customFormat="1" x14ac:dyDescent="0.35"/>
    <row r="259" customFormat="1" x14ac:dyDescent="0.35"/>
    <row r="260" customFormat="1" x14ac:dyDescent="0.35"/>
    <row r="261" customFormat="1" x14ac:dyDescent="0.35"/>
    <row r="262" customFormat="1" x14ac:dyDescent="0.35"/>
    <row r="263" customFormat="1" x14ac:dyDescent="0.35"/>
    <row r="264" customFormat="1" x14ac:dyDescent="0.35"/>
    <row r="265" customFormat="1" x14ac:dyDescent="0.35"/>
    <row r="266" customFormat="1" x14ac:dyDescent="0.35"/>
    <row r="267" customFormat="1" x14ac:dyDescent="0.35"/>
    <row r="268" customFormat="1" x14ac:dyDescent="0.35"/>
    <row r="269" customFormat="1" x14ac:dyDescent="0.35"/>
    <row r="270" customFormat="1" x14ac:dyDescent="0.35"/>
    <row r="271" customFormat="1" x14ac:dyDescent="0.35"/>
    <row r="272" customFormat="1" x14ac:dyDescent="0.35"/>
    <row r="273" customFormat="1" x14ac:dyDescent="0.35"/>
    <row r="274" customFormat="1" x14ac:dyDescent="0.35"/>
    <row r="275" customFormat="1" x14ac:dyDescent="0.35"/>
    <row r="276" customFormat="1" x14ac:dyDescent="0.35"/>
    <row r="277" customFormat="1" x14ac:dyDescent="0.35"/>
    <row r="278" customFormat="1" x14ac:dyDescent="0.35"/>
    <row r="279" customFormat="1" x14ac:dyDescent="0.35"/>
    <row r="280" customFormat="1" x14ac:dyDescent="0.35"/>
    <row r="281" customFormat="1" x14ac:dyDescent="0.35"/>
    <row r="282" customFormat="1" x14ac:dyDescent="0.35"/>
    <row r="283" customFormat="1" x14ac:dyDescent="0.35"/>
    <row r="284" customFormat="1" x14ac:dyDescent="0.35"/>
    <row r="285" customFormat="1" x14ac:dyDescent="0.35"/>
    <row r="286" customFormat="1" x14ac:dyDescent="0.35"/>
    <row r="287" customFormat="1" x14ac:dyDescent="0.35"/>
    <row r="288" customFormat="1" x14ac:dyDescent="0.35"/>
    <row r="289" customFormat="1" x14ac:dyDescent="0.35"/>
    <row r="290" customFormat="1" x14ac:dyDescent="0.35"/>
    <row r="291" customFormat="1" x14ac:dyDescent="0.35"/>
    <row r="292" customFormat="1" x14ac:dyDescent="0.35"/>
    <row r="293" customFormat="1" x14ac:dyDescent="0.35"/>
    <row r="294" customFormat="1" x14ac:dyDescent="0.35"/>
    <row r="295" customFormat="1" x14ac:dyDescent="0.35"/>
    <row r="296" customFormat="1" x14ac:dyDescent="0.35"/>
    <row r="297" customFormat="1" x14ac:dyDescent="0.35"/>
    <row r="298" customFormat="1" x14ac:dyDescent="0.35"/>
    <row r="299" customFormat="1" x14ac:dyDescent="0.35"/>
    <row r="300" customFormat="1" x14ac:dyDescent="0.35"/>
    <row r="301" customFormat="1" x14ac:dyDescent="0.35"/>
    <row r="302" customFormat="1" x14ac:dyDescent="0.35"/>
    <row r="303" customFormat="1" x14ac:dyDescent="0.35"/>
    <row r="304" customFormat="1" x14ac:dyDescent="0.35"/>
    <row r="305" customFormat="1" x14ac:dyDescent="0.35"/>
    <row r="306" customFormat="1" x14ac:dyDescent="0.35"/>
    <row r="307" customFormat="1" x14ac:dyDescent="0.35"/>
    <row r="308" customFormat="1" x14ac:dyDescent="0.35"/>
    <row r="309" customFormat="1" x14ac:dyDescent="0.35"/>
    <row r="310" customFormat="1" x14ac:dyDescent="0.35"/>
    <row r="311" customFormat="1" x14ac:dyDescent="0.35"/>
    <row r="312" customFormat="1" x14ac:dyDescent="0.35"/>
    <row r="313" customFormat="1" x14ac:dyDescent="0.35"/>
    <row r="314" customFormat="1" x14ac:dyDescent="0.35"/>
    <row r="315" customFormat="1" x14ac:dyDescent="0.35"/>
    <row r="316" customFormat="1" x14ac:dyDescent="0.35"/>
    <row r="317" customFormat="1" x14ac:dyDescent="0.35"/>
    <row r="318" customFormat="1" x14ac:dyDescent="0.35"/>
    <row r="319" customFormat="1" x14ac:dyDescent="0.35"/>
    <row r="320" customFormat="1" x14ac:dyDescent="0.35"/>
    <row r="321" customFormat="1" x14ac:dyDescent="0.35"/>
    <row r="322" customFormat="1" x14ac:dyDescent="0.35"/>
    <row r="323" customFormat="1" x14ac:dyDescent="0.35"/>
    <row r="324" customFormat="1" x14ac:dyDescent="0.35"/>
    <row r="325" customFormat="1" x14ac:dyDescent="0.35"/>
    <row r="326" customFormat="1" x14ac:dyDescent="0.35"/>
    <row r="327" customFormat="1" x14ac:dyDescent="0.35"/>
    <row r="328" customFormat="1" x14ac:dyDescent="0.35"/>
    <row r="329" customFormat="1" x14ac:dyDescent="0.35"/>
    <row r="330" customFormat="1" x14ac:dyDescent="0.35"/>
    <row r="331" customFormat="1" x14ac:dyDescent="0.35"/>
    <row r="332" customFormat="1" x14ac:dyDescent="0.35"/>
    <row r="333" customFormat="1" x14ac:dyDescent="0.35"/>
    <row r="334" customFormat="1" x14ac:dyDescent="0.35"/>
    <row r="335" customFormat="1" x14ac:dyDescent="0.35"/>
    <row r="336" customFormat="1" x14ac:dyDescent="0.35"/>
    <row r="337" customFormat="1" x14ac:dyDescent="0.35"/>
    <row r="338" customFormat="1" x14ac:dyDescent="0.35"/>
    <row r="339" customFormat="1" x14ac:dyDescent="0.35"/>
    <row r="340" customFormat="1" x14ac:dyDescent="0.35"/>
    <row r="341" customFormat="1" x14ac:dyDescent="0.35"/>
    <row r="342" customFormat="1" x14ac:dyDescent="0.35"/>
    <row r="343" customFormat="1" x14ac:dyDescent="0.35"/>
    <row r="344" customFormat="1" x14ac:dyDescent="0.35"/>
    <row r="345" customFormat="1" x14ac:dyDescent="0.35"/>
    <row r="346" customFormat="1" x14ac:dyDescent="0.35"/>
    <row r="347" customFormat="1" x14ac:dyDescent="0.35"/>
    <row r="348" customFormat="1" x14ac:dyDescent="0.35"/>
    <row r="349" customFormat="1" x14ac:dyDescent="0.35"/>
    <row r="350" customFormat="1" x14ac:dyDescent="0.35"/>
    <row r="351" customFormat="1" x14ac:dyDescent="0.35"/>
    <row r="352" customFormat="1" x14ac:dyDescent="0.35"/>
    <row r="353" customFormat="1" x14ac:dyDescent="0.35"/>
    <row r="354" customFormat="1" x14ac:dyDescent="0.35"/>
    <row r="355" customFormat="1" x14ac:dyDescent="0.35"/>
    <row r="356" customFormat="1" x14ac:dyDescent="0.35"/>
    <row r="357" customFormat="1" x14ac:dyDescent="0.35"/>
    <row r="358" customFormat="1" x14ac:dyDescent="0.35"/>
    <row r="359" customFormat="1" x14ac:dyDescent="0.35"/>
    <row r="360" customFormat="1" x14ac:dyDescent="0.35"/>
    <row r="361" customFormat="1" x14ac:dyDescent="0.35"/>
    <row r="362" customFormat="1" x14ac:dyDescent="0.35"/>
    <row r="363" customFormat="1" x14ac:dyDescent="0.35"/>
    <row r="364" customFormat="1" x14ac:dyDescent="0.35"/>
    <row r="365" customFormat="1" x14ac:dyDescent="0.35"/>
    <row r="366" customFormat="1" x14ac:dyDescent="0.35"/>
    <row r="367" customFormat="1" x14ac:dyDescent="0.35"/>
    <row r="368" customFormat="1" x14ac:dyDescent="0.35"/>
    <row r="369" customFormat="1" x14ac:dyDescent="0.35"/>
    <row r="370" customFormat="1" x14ac:dyDescent="0.35"/>
    <row r="371" customFormat="1" x14ac:dyDescent="0.35"/>
    <row r="372" customFormat="1" x14ac:dyDescent="0.35"/>
    <row r="373" customFormat="1" x14ac:dyDescent="0.35"/>
    <row r="374" customFormat="1" x14ac:dyDescent="0.35"/>
    <row r="375" customFormat="1" x14ac:dyDescent="0.35"/>
    <row r="376" customFormat="1" x14ac:dyDescent="0.35"/>
    <row r="377" customFormat="1" x14ac:dyDescent="0.35"/>
    <row r="378" customFormat="1" x14ac:dyDescent="0.35"/>
    <row r="379" customFormat="1" x14ac:dyDescent="0.35"/>
    <row r="380" customFormat="1" x14ac:dyDescent="0.35"/>
    <row r="381" customFormat="1" x14ac:dyDescent="0.35"/>
    <row r="382" customFormat="1" x14ac:dyDescent="0.35"/>
    <row r="383" customFormat="1" x14ac:dyDescent="0.35"/>
    <row r="384" customFormat="1" x14ac:dyDescent="0.35"/>
    <row r="385" customFormat="1" x14ac:dyDescent="0.35"/>
    <row r="386" customFormat="1" x14ac:dyDescent="0.35"/>
    <row r="387" customFormat="1" x14ac:dyDescent="0.35"/>
    <row r="388" customFormat="1" x14ac:dyDescent="0.35"/>
    <row r="389" customFormat="1" x14ac:dyDescent="0.35"/>
    <row r="390" customFormat="1" x14ac:dyDescent="0.35"/>
    <row r="391" customFormat="1" x14ac:dyDescent="0.35"/>
    <row r="392" customFormat="1" x14ac:dyDescent="0.35"/>
    <row r="393" customFormat="1" x14ac:dyDescent="0.35"/>
    <row r="394" customFormat="1" x14ac:dyDescent="0.35"/>
    <row r="395" customFormat="1" x14ac:dyDescent="0.35"/>
    <row r="396" customFormat="1" x14ac:dyDescent="0.35"/>
    <row r="397" customFormat="1" x14ac:dyDescent="0.35"/>
    <row r="398" customFormat="1" x14ac:dyDescent="0.35"/>
    <row r="399" customFormat="1" x14ac:dyDescent="0.35"/>
    <row r="400" customFormat="1" x14ac:dyDescent="0.35"/>
    <row r="401" customFormat="1" x14ac:dyDescent="0.35"/>
    <row r="402" customFormat="1" x14ac:dyDescent="0.35"/>
    <row r="403" customFormat="1" x14ac:dyDescent="0.35"/>
    <row r="404" customFormat="1" x14ac:dyDescent="0.35"/>
    <row r="405" customFormat="1" x14ac:dyDescent="0.35"/>
    <row r="406" customFormat="1" x14ac:dyDescent="0.35"/>
    <row r="407" customFormat="1" x14ac:dyDescent="0.35"/>
    <row r="408" customFormat="1" x14ac:dyDescent="0.35"/>
    <row r="409" customFormat="1" x14ac:dyDescent="0.35"/>
    <row r="410" customFormat="1" x14ac:dyDescent="0.35"/>
    <row r="411" customFormat="1" x14ac:dyDescent="0.35"/>
    <row r="412" customFormat="1" x14ac:dyDescent="0.35"/>
    <row r="413" customFormat="1" x14ac:dyDescent="0.35"/>
    <row r="414" customFormat="1" x14ac:dyDescent="0.35"/>
    <row r="415" customFormat="1" x14ac:dyDescent="0.35"/>
    <row r="416" customFormat="1" x14ac:dyDescent="0.35"/>
    <row r="417" customFormat="1" x14ac:dyDescent="0.35"/>
    <row r="418" customFormat="1" x14ac:dyDescent="0.35"/>
    <row r="419" customFormat="1" x14ac:dyDescent="0.35"/>
    <row r="420" customFormat="1" x14ac:dyDescent="0.35"/>
    <row r="421" customFormat="1" x14ac:dyDescent="0.35"/>
    <row r="422" customFormat="1" x14ac:dyDescent="0.35"/>
    <row r="423" customFormat="1" x14ac:dyDescent="0.35"/>
    <row r="424" customFormat="1" x14ac:dyDescent="0.35"/>
    <row r="425" customFormat="1" x14ac:dyDescent="0.35"/>
    <row r="426" customFormat="1" x14ac:dyDescent="0.35"/>
    <row r="427" customFormat="1" x14ac:dyDescent="0.35"/>
    <row r="428" customFormat="1" x14ac:dyDescent="0.35"/>
    <row r="429" customFormat="1" x14ac:dyDescent="0.35"/>
    <row r="430" customFormat="1" x14ac:dyDescent="0.35"/>
    <row r="431" customFormat="1" x14ac:dyDescent="0.35"/>
    <row r="432" customFormat="1" x14ac:dyDescent="0.35"/>
    <row r="433" customFormat="1" x14ac:dyDescent="0.35"/>
    <row r="434" customFormat="1" x14ac:dyDescent="0.35"/>
    <row r="435" customFormat="1" x14ac:dyDescent="0.35"/>
    <row r="436" customFormat="1" x14ac:dyDescent="0.35"/>
    <row r="437" customFormat="1" x14ac:dyDescent="0.35"/>
    <row r="438" customFormat="1" x14ac:dyDescent="0.35"/>
    <row r="439" customFormat="1" x14ac:dyDescent="0.35"/>
    <row r="440" customFormat="1" x14ac:dyDescent="0.35"/>
    <row r="441" customFormat="1" x14ac:dyDescent="0.35"/>
    <row r="442" customFormat="1" x14ac:dyDescent="0.35"/>
    <row r="443" customFormat="1" x14ac:dyDescent="0.35"/>
    <row r="444" customFormat="1" x14ac:dyDescent="0.35"/>
    <row r="445" customFormat="1" x14ac:dyDescent="0.35"/>
    <row r="446" customFormat="1" x14ac:dyDescent="0.35"/>
    <row r="447" customFormat="1" x14ac:dyDescent="0.35"/>
    <row r="448" customFormat="1" x14ac:dyDescent="0.35"/>
    <row r="449" customFormat="1" x14ac:dyDescent="0.35"/>
    <row r="450" customFormat="1" x14ac:dyDescent="0.35"/>
    <row r="451" customFormat="1" x14ac:dyDescent="0.35"/>
    <row r="452" customFormat="1" x14ac:dyDescent="0.35"/>
    <row r="453" customFormat="1" x14ac:dyDescent="0.35"/>
    <row r="454" customFormat="1" x14ac:dyDescent="0.35"/>
    <row r="455" customFormat="1" x14ac:dyDescent="0.35"/>
    <row r="456" customFormat="1" x14ac:dyDescent="0.35"/>
    <row r="457" customFormat="1" x14ac:dyDescent="0.35"/>
    <row r="458" customFormat="1" x14ac:dyDescent="0.35"/>
    <row r="459" customFormat="1" x14ac:dyDescent="0.35"/>
    <row r="460" customFormat="1" x14ac:dyDescent="0.35"/>
    <row r="461" customFormat="1" x14ac:dyDescent="0.35"/>
    <row r="462" customFormat="1" x14ac:dyDescent="0.35"/>
    <row r="463" customFormat="1" x14ac:dyDescent="0.35"/>
    <row r="464" customFormat="1" x14ac:dyDescent="0.35"/>
    <row r="465" customFormat="1" x14ac:dyDescent="0.35"/>
    <row r="466" customFormat="1" x14ac:dyDescent="0.35"/>
    <row r="467" customFormat="1" x14ac:dyDescent="0.35"/>
    <row r="468" customFormat="1" x14ac:dyDescent="0.35"/>
    <row r="469" customFormat="1" x14ac:dyDescent="0.35"/>
    <row r="470" customFormat="1" x14ac:dyDescent="0.35"/>
    <row r="471" customFormat="1" x14ac:dyDescent="0.35"/>
    <row r="472" customFormat="1" x14ac:dyDescent="0.35"/>
    <row r="473" customFormat="1" x14ac:dyDescent="0.35"/>
    <row r="474" customFormat="1" x14ac:dyDescent="0.35"/>
    <row r="475" customFormat="1" x14ac:dyDescent="0.35"/>
    <row r="476" customFormat="1" x14ac:dyDescent="0.35"/>
    <row r="477" customFormat="1" x14ac:dyDescent="0.35"/>
    <row r="478" customFormat="1" x14ac:dyDescent="0.35"/>
    <row r="479" customFormat="1" x14ac:dyDescent="0.35"/>
    <row r="480" customFormat="1" x14ac:dyDescent="0.35"/>
    <row r="481" customFormat="1" x14ac:dyDescent="0.35"/>
    <row r="482" customFormat="1" x14ac:dyDescent="0.35"/>
    <row r="483" customFormat="1" x14ac:dyDescent="0.35"/>
    <row r="484" customFormat="1" x14ac:dyDescent="0.35"/>
    <row r="485" customFormat="1" x14ac:dyDescent="0.35"/>
    <row r="486" customFormat="1" x14ac:dyDescent="0.35"/>
    <row r="487" customFormat="1" x14ac:dyDescent="0.35"/>
    <row r="488" customFormat="1" x14ac:dyDescent="0.35"/>
    <row r="489" customFormat="1" x14ac:dyDescent="0.35"/>
    <row r="490" customFormat="1" x14ac:dyDescent="0.35"/>
    <row r="491" customFormat="1" x14ac:dyDescent="0.35"/>
    <row r="492" customFormat="1" x14ac:dyDescent="0.35"/>
    <row r="493" customFormat="1" x14ac:dyDescent="0.35"/>
    <row r="494" customFormat="1" x14ac:dyDescent="0.35"/>
    <row r="495" customFormat="1" x14ac:dyDescent="0.35"/>
    <row r="496" customFormat="1" x14ac:dyDescent="0.35"/>
    <row r="497" customFormat="1" x14ac:dyDescent="0.35"/>
    <row r="498" customFormat="1" x14ac:dyDescent="0.35"/>
    <row r="499" customFormat="1" x14ac:dyDescent="0.35"/>
    <row r="500" customFormat="1" x14ac:dyDescent="0.35"/>
    <row r="501" customFormat="1" x14ac:dyDescent="0.35"/>
    <row r="502" customFormat="1" x14ac:dyDescent="0.35"/>
    <row r="503" customFormat="1" x14ac:dyDescent="0.35"/>
    <row r="504" customFormat="1" x14ac:dyDescent="0.35"/>
    <row r="505" customFormat="1" x14ac:dyDescent="0.35"/>
    <row r="506" customFormat="1" x14ac:dyDescent="0.35"/>
    <row r="507" customFormat="1" x14ac:dyDescent="0.35"/>
    <row r="508" customFormat="1" x14ac:dyDescent="0.35"/>
    <row r="509" customFormat="1" x14ac:dyDescent="0.35"/>
    <row r="510" customFormat="1" x14ac:dyDescent="0.35"/>
    <row r="511" customFormat="1" x14ac:dyDescent="0.35"/>
    <row r="512" customFormat="1" x14ac:dyDescent="0.35"/>
    <row r="513" customFormat="1" x14ac:dyDescent="0.35"/>
    <row r="514" customFormat="1" x14ac:dyDescent="0.35"/>
    <row r="515" customFormat="1" x14ac:dyDescent="0.35"/>
    <row r="516" customFormat="1" x14ac:dyDescent="0.35"/>
    <row r="517" customFormat="1" x14ac:dyDescent="0.35"/>
    <row r="518" customFormat="1" x14ac:dyDescent="0.35"/>
    <row r="519" customFormat="1" x14ac:dyDescent="0.35"/>
    <row r="520" customFormat="1" x14ac:dyDescent="0.35"/>
    <row r="521" customFormat="1" x14ac:dyDescent="0.35"/>
    <row r="522" customFormat="1" x14ac:dyDescent="0.35"/>
    <row r="523" customFormat="1" x14ac:dyDescent="0.35"/>
    <row r="524" customFormat="1" x14ac:dyDescent="0.35"/>
    <row r="525" customFormat="1" x14ac:dyDescent="0.35"/>
    <row r="526" customFormat="1" x14ac:dyDescent="0.35"/>
    <row r="527" customFormat="1" x14ac:dyDescent="0.35"/>
    <row r="528" customFormat="1" x14ac:dyDescent="0.35"/>
    <row r="529" customFormat="1" x14ac:dyDescent="0.35"/>
    <row r="530" customFormat="1" x14ac:dyDescent="0.35"/>
    <row r="531" customFormat="1" x14ac:dyDescent="0.35"/>
    <row r="532" customFormat="1" x14ac:dyDescent="0.35"/>
    <row r="533" customFormat="1" x14ac:dyDescent="0.35"/>
    <row r="534" customFormat="1" x14ac:dyDescent="0.35"/>
    <row r="535" customFormat="1" x14ac:dyDescent="0.35"/>
    <row r="536" customFormat="1" x14ac:dyDescent="0.35"/>
    <row r="537" customFormat="1" x14ac:dyDescent="0.35"/>
    <row r="538" customFormat="1" x14ac:dyDescent="0.35"/>
    <row r="539" customFormat="1" x14ac:dyDescent="0.35"/>
    <row r="540" customFormat="1" x14ac:dyDescent="0.35"/>
    <row r="541" customFormat="1" x14ac:dyDescent="0.35"/>
    <row r="542" customFormat="1" x14ac:dyDescent="0.35"/>
    <row r="543" customFormat="1" x14ac:dyDescent="0.35"/>
    <row r="544" customFormat="1" x14ac:dyDescent="0.35"/>
    <row r="545" customFormat="1" x14ac:dyDescent="0.35"/>
    <row r="546" customFormat="1" x14ac:dyDescent="0.35"/>
    <row r="547" customFormat="1" x14ac:dyDescent="0.35"/>
    <row r="548" customFormat="1" x14ac:dyDescent="0.35"/>
    <row r="549" customFormat="1" x14ac:dyDescent="0.35"/>
    <row r="550" customFormat="1" x14ac:dyDescent="0.35"/>
    <row r="551" customFormat="1" x14ac:dyDescent="0.35"/>
    <row r="552" customFormat="1" x14ac:dyDescent="0.35"/>
    <row r="553" customFormat="1" x14ac:dyDescent="0.35"/>
    <row r="554" customFormat="1" x14ac:dyDescent="0.35"/>
    <row r="555" customFormat="1" x14ac:dyDescent="0.35"/>
    <row r="556" customFormat="1" x14ac:dyDescent="0.35"/>
    <row r="557" customFormat="1" x14ac:dyDescent="0.35"/>
    <row r="558" customFormat="1" x14ac:dyDescent="0.35"/>
    <row r="559" customFormat="1" x14ac:dyDescent="0.35"/>
    <row r="560" customFormat="1" x14ac:dyDescent="0.35"/>
    <row r="561" customFormat="1" x14ac:dyDescent="0.35"/>
    <row r="562" customFormat="1" x14ac:dyDescent="0.35"/>
    <row r="563" customFormat="1" x14ac:dyDescent="0.35"/>
    <row r="564" customFormat="1" x14ac:dyDescent="0.35"/>
    <row r="565" customFormat="1" x14ac:dyDescent="0.35"/>
    <row r="566" customFormat="1" x14ac:dyDescent="0.35"/>
    <row r="567" customFormat="1" x14ac:dyDescent="0.35"/>
    <row r="568" customFormat="1" x14ac:dyDescent="0.35"/>
    <row r="569" customFormat="1" x14ac:dyDescent="0.35"/>
    <row r="570" customFormat="1" x14ac:dyDescent="0.35"/>
    <row r="571" customFormat="1" x14ac:dyDescent="0.35"/>
    <row r="572" customFormat="1" x14ac:dyDescent="0.35"/>
    <row r="573" customFormat="1" x14ac:dyDescent="0.35"/>
    <row r="574" customFormat="1" x14ac:dyDescent="0.35"/>
    <row r="575" customFormat="1" x14ac:dyDescent="0.35"/>
    <row r="576" customFormat="1" x14ac:dyDescent="0.35"/>
    <row r="577" customFormat="1" x14ac:dyDescent="0.35"/>
    <row r="578" customFormat="1" x14ac:dyDescent="0.35"/>
    <row r="579" customFormat="1" x14ac:dyDescent="0.35"/>
    <row r="580" customFormat="1" x14ac:dyDescent="0.35"/>
    <row r="581" customFormat="1" x14ac:dyDescent="0.35"/>
    <row r="582" customFormat="1" x14ac:dyDescent="0.35"/>
    <row r="583" customFormat="1" x14ac:dyDescent="0.35"/>
    <row r="584" customFormat="1" x14ac:dyDescent="0.35"/>
    <row r="585" customFormat="1" x14ac:dyDescent="0.35"/>
    <row r="586" customFormat="1" x14ac:dyDescent="0.35"/>
    <row r="587" customFormat="1" x14ac:dyDescent="0.35"/>
    <row r="588" customFormat="1" x14ac:dyDescent="0.35"/>
    <row r="589" customFormat="1" x14ac:dyDescent="0.35"/>
    <row r="590" customFormat="1" x14ac:dyDescent="0.35"/>
    <row r="591" customFormat="1" x14ac:dyDescent="0.35"/>
    <row r="592" customFormat="1" x14ac:dyDescent="0.35"/>
    <row r="593" customFormat="1" x14ac:dyDescent="0.35"/>
    <row r="594" customFormat="1" x14ac:dyDescent="0.35"/>
    <row r="595" customFormat="1" x14ac:dyDescent="0.35"/>
    <row r="596" customFormat="1" x14ac:dyDescent="0.35"/>
    <row r="597" customFormat="1" x14ac:dyDescent="0.35"/>
    <row r="598" customFormat="1" x14ac:dyDescent="0.35"/>
    <row r="599" customFormat="1" x14ac:dyDescent="0.35"/>
    <row r="600" customFormat="1" x14ac:dyDescent="0.35"/>
    <row r="601" customFormat="1" x14ac:dyDescent="0.35"/>
    <row r="602" customFormat="1" x14ac:dyDescent="0.35"/>
    <row r="603" customFormat="1" x14ac:dyDescent="0.35"/>
    <row r="604" customFormat="1" x14ac:dyDescent="0.35"/>
    <row r="605" customFormat="1" x14ac:dyDescent="0.35"/>
    <row r="606" customFormat="1" x14ac:dyDescent="0.35"/>
    <row r="607" customFormat="1" x14ac:dyDescent="0.35"/>
    <row r="608" customFormat="1" x14ac:dyDescent="0.35"/>
    <row r="609" customFormat="1" x14ac:dyDescent="0.35"/>
    <row r="610" customFormat="1" x14ac:dyDescent="0.35"/>
    <row r="611" customFormat="1" x14ac:dyDescent="0.35"/>
    <row r="612" customFormat="1" x14ac:dyDescent="0.35"/>
    <row r="613" customFormat="1" x14ac:dyDescent="0.35"/>
    <row r="614" customFormat="1" x14ac:dyDescent="0.35"/>
    <row r="615" customFormat="1" x14ac:dyDescent="0.35"/>
    <row r="616" customFormat="1" x14ac:dyDescent="0.35"/>
    <row r="617" customFormat="1" x14ac:dyDescent="0.35"/>
    <row r="618" customFormat="1" x14ac:dyDescent="0.35"/>
    <row r="619" customFormat="1" x14ac:dyDescent="0.35"/>
    <row r="620" customFormat="1" x14ac:dyDescent="0.35"/>
    <row r="621" customFormat="1" x14ac:dyDescent="0.35"/>
    <row r="622" customFormat="1" x14ac:dyDescent="0.35"/>
    <row r="623" customFormat="1" x14ac:dyDescent="0.35"/>
    <row r="624" customFormat="1" x14ac:dyDescent="0.35"/>
    <row r="625" customFormat="1" x14ac:dyDescent="0.35"/>
    <row r="626" customFormat="1" x14ac:dyDescent="0.35"/>
    <row r="627" customFormat="1" x14ac:dyDescent="0.35"/>
    <row r="628" customFormat="1" x14ac:dyDescent="0.35"/>
    <row r="629" customFormat="1" x14ac:dyDescent="0.35"/>
    <row r="630" customFormat="1" x14ac:dyDescent="0.35"/>
    <row r="631" customFormat="1" x14ac:dyDescent="0.35"/>
    <row r="632" customFormat="1" x14ac:dyDescent="0.35"/>
    <row r="633" customFormat="1" x14ac:dyDescent="0.35"/>
    <row r="634" customFormat="1" x14ac:dyDescent="0.35"/>
    <row r="635" customFormat="1" x14ac:dyDescent="0.35"/>
    <row r="636" customFormat="1" x14ac:dyDescent="0.35"/>
    <row r="637" customFormat="1" x14ac:dyDescent="0.35"/>
    <row r="638" customFormat="1" x14ac:dyDescent="0.35"/>
    <row r="639" customFormat="1" x14ac:dyDescent="0.35"/>
    <row r="640" customFormat="1" x14ac:dyDescent="0.35"/>
    <row r="641" customFormat="1" x14ac:dyDescent="0.35"/>
    <row r="642" customFormat="1" x14ac:dyDescent="0.35"/>
    <row r="643" customFormat="1" x14ac:dyDescent="0.35"/>
    <row r="644" customFormat="1" x14ac:dyDescent="0.35"/>
    <row r="645" customFormat="1" x14ac:dyDescent="0.35"/>
    <row r="646" customFormat="1" x14ac:dyDescent="0.35"/>
    <row r="647" customFormat="1" x14ac:dyDescent="0.35"/>
    <row r="648" customFormat="1" x14ac:dyDescent="0.35"/>
    <row r="649" customFormat="1" x14ac:dyDescent="0.35"/>
    <row r="650" customFormat="1" x14ac:dyDescent="0.35"/>
    <row r="651" customFormat="1" x14ac:dyDescent="0.35"/>
    <row r="652" customFormat="1" x14ac:dyDescent="0.35"/>
    <row r="653" customFormat="1" x14ac:dyDescent="0.35"/>
    <row r="654" customFormat="1" x14ac:dyDescent="0.35"/>
    <row r="655" customFormat="1" x14ac:dyDescent="0.35"/>
    <row r="656" customFormat="1" x14ac:dyDescent="0.35"/>
    <row r="657" customFormat="1" x14ac:dyDescent="0.35"/>
    <row r="658" customFormat="1" x14ac:dyDescent="0.35"/>
    <row r="659" customFormat="1" x14ac:dyDescent="0.35"/>
    <row r="660" customFormat="1" x14ac:dyDescent="0.35"/>
    <row r="661" customFormat="1" x14ac:dyDescent="0.35"/>
    <row r="662" customFormat="1" x14ac:dyDescent="0.35"/>
    <row r="663" customFormat="1" x14ac:dyDescent="0.35"/>
    <row r="664" customFormat="1" x14ac:dyDescent="0.35"/>
    <row r="665" customFormat="1" x14ac:dyDescent="0.35"/>
    <row r="666" customFormat="1" x14ac:dyDescent="0.35"/>
    <row r="667" customFormat="1" x14ac:dyDescent="0.35"/>
    <row r="668" customFormat="1" x14ac:dyDescent="0.35"/>
    <row r="669" customFormat="1" x14ac:dyDescent="0.35"/>
    <row r="670" customFormat="1" x14ac:dyDescent="0.35"/>
    <row r="671" customFormat="1" x14ac:dyDescent="0.35"/>
    <row r="672" customFormat="1" x14ac:dyDescent="0.35"/>
    <row r="673" customFormat="1" x14ac:dyDescent="0.35"/>
    <row r="674" customFormat="1" x14ac:dyDescent="0.35"/>
    <row r="675" customFormat="1" x14ac:dyDescent="0.35"/>
    <row r="676" customFormat="1" x14ac:dyDescent="0.35"/>
    <row r="677" customFormat="1" x14ac:dyDescent="0.35"/>
    <row r="678" customFormat="1" x14ac:dyDescent="0.35"/>
    <row r="679" customFormat="1" x14ac:dyDescent="0.35"/>
    <row r="680" customFormat="1" x14ac:dyDescent="0.35"/>
    <row r="681" customFormat="1" x14ac:dyDescent="0.35"/>
    <row r="682" customFormat="1" x14ac:dyDescent="0.35"/>
    <row r="683" customFormat="1" x14ac:dyDescent="0.35"/>
    <row r="684" customFormat="1" x14ac:dyDescent="0.35"/>
    <row r="685" customFormat="1" x14ac:dyDescent="0.35"/>
    <row r="686" customFormat="1" x14ac:dyDescent="0.35"/>
    <row r="687" customFormat="1" x14ac:dyDescent="0.35"/>
    <row r="688" customFormat="1" x14ac:dyDescent="0.35"/>
    <row r="689" customFormat="1" x14ac:dyDescent="0.35"/>
    <row r="690" customFormat="1" x14ac:dyDescent="0.35"/>
    <row r="691" customFormat="1" x14ac:dyDescent="0.35"/>
    <row r="692" customFormat="1" x14ac:dyDescent="0.35"/>
    <row r="693" customFormat="1" x14ac:dyDescent="0.35"/>
    <row r="694" customFormat="1" x14ac:dyDescent="0.35"/>
    <row r="695" customFormat="1" x14ac:dyDescent="0.35"/>
    <row r="696" customFormat="1" x14ac:dyDescent="0.35"/>
    <row r="697" customFormat="1" x14ac:dyDescent="0.35"/>
    <row r="698" customFormat="1" x14ac:dyDescent="0.35"/>
    <row r="699" customFormat="1" x14ac:dyDescent="0.35"/>
    <row r="700" customFormat="1" x14ac:dyDescent="0.35"/>
    <row r="701" customFormat="1" x14ac:dyDescent="0.35"/>
    <row r="702" customFormat="1" x14ac:dyDescent="0.35"/>
    <row r="703" customFormat="1" x14ac:dyDescent="0.35"/>
    <row r="704" customFormat="1" x14ac:dyDescent="0.35"/>
    <row r="705" customFormat="1" x14ac:dyDescent="0.35"/>
    <row r="706" customFormat="1" x14ac:dyDescent="0.35"/>
    <row r="707" customFormat="1" x14ac:dyDescent="0.35"/>
    <row r="708" customFormat="1" x14ac:dyDescent="0.35"/>
    <row r="709" customFormat="1" x14ac:dyDescent="0.35"/>
    <row r="710" customFormat="1" x14ac:dyDescent="0.35"/>
    <row r="711" customFormat="1" x14ac:dyDescent="0.35"/>
    <row r="712" customFormat="1" x14ac:dyDescent="0.35"/>
    <row r="713" customFormat="1" x14ac:dyDescent="0.35"/>
    <row r="714" customFormat="1" x14ac:dyDescent="0.35"/>
    <row r="715" customFormat="1" x14ac:dyDescent="0.35"/>
    <row r="716" customFormat="1" x14ac:dyDescent="0.35"/>
    <row r="717" customFormat="1" x14ac:dyDescent="0.35"/>
    <row r="718" customFormat="1" x14ac:dyDescent="0.35"/>
    <row r="719" customFormat="1" x14ac:dyDescent="0.35"/>
    <row r="720" customFormat="1" x14ac:dyDescent="0.35"/>
    <row r="721" customFormat="1" x14ac:dyDescent="0.35"/>
    <row r="722" customFormat="1" x14ac:dyDescent="0.35"/>
    <row r="723" customFormat="1" x14ac:dyDescent="0.35"/>
    <row r="724" customFormat="1" x14ac:dyDescent="0.35"/>
    <row r="725" customFormat="1" x14ac:dyDescent="0.35"/>
    <row r="726" customFormat="1" x14ac:dyDescent="0.35"/>
    <row r="727" customFormat="1" x14ac:dyDescent="0.35"/>
    <row r="728" customFormat="1" x14ac:dyDescent="0.35"/>
    <row r="729" customFormat="1" x14ac:dyDescent="0.35"/>
    <row r="730" customFormat="1" x14ac:dyDescent="0.35"/>
    <row r="731" customFormat="1" x14ac:dyDescent="0.35"/>
    <row r="732" customFormat="1" x14ac:dyDescent="0.35"/>
    <row r="733" customFormat="1" x14ac:dyDescent="0.35"/>
    <row r="734" customFormat="1" x14ac:dyDescent="0.35"/>
    <row r="735" customFormat="1" x14ac:dyDescent="0.35"/>
    <row r="736" customFormat="1" x14ac:dyDescent="0.35"/>
    <row r="737" customFormat="1" x14ac:dyDescent="0.35"/>
    <row r="738" customFormat="1" x14ac:dyDescent="0.35"/>
    <row r="739" customFormat="1" x14ac:dyDescent="0.35"/>
    <row r="740" customFormat="1" x14ac:dyDescent="0.35"/>
    <row r="741" customFormat="1" x14ac:dyDescent="0.35"/>
    <row r="742" customFormat="1" x14ac:dyDescent="0.35"/>
    <row r="743" customFormat="1" x14ac:dyDescent="0.35"/>
    <row r="744" customFormat="1" x14ac:dyDescent="0.35"/>
    <row r="745" customFormat="1" x14ac:dyDescent="0.35"/>
    <row r="746" customFormat="1" x14ac:dyDescent="0.35"/>
    <row r="747" customFormat="1" x14ac:dyDescent="0.35"/>
    <row r="748" customFormat="1" x14ac:dyDescent="0.35"/>
    <row r="749" customFormat="1" x14ac:dyDescent="0.35"/>
    <row r="750" customFormat="1" x14ac:dyDescent="0.35"/>
    <row r="751" customFormat="1" x14ac:dyDescent="0.35"/>
    <row r="752" customFormat="1" x14ac:dyDescent="0.35"/>
    <row r="753" customFormat="1" x14ac:dyDescent="0.35"/>
    <row r="754" customFormat="1" x14ac:dyDescent="0.35"/>
    <row r="755" customFormat="1" x14ac:dyDescent="0.35"/>
    <row r="756" customFormat="1" x14ac:dyDescent="0.35"/>
    <row r="757" customFormat="1" x14ac:dyDescent="0.35"/>
    <row r="758" customFormat="1" x14ac:dyDescent="0.35"/>
    <row r="759" customFormat="1" x14ac:dyDescent="0.35"/>
    <row r="760" customFormat="1" x14ac:dyDescent="0.35"/>
    <row r="761" customFormat="1" x14ac:dyDescent="0.35"/>
    <row r="762" customFormat="1" x14ac:dyDescent="0.35"/>
    <row r="763" customFormat="1" x14ac:dyDescent="0.35"/>
    <row r="764" customFormat="1" x14ac:dyDescent="0.35"/>
    <row r="765" customFormat="1" x14ac:dyDescent="0.35"/>
    <row r="766" customFormat="1" x14ac:dyDescent="0.35"/>
    <row r="767" customFormat="1" x14ac:dyDescent="0.35"/>
    <row r="768" customFormat="1" x14ac:dyDescent="0.35"/>
    <row r="769" customFormat="1" x14ac:dyDescent="0.35"/>
    <row r="770" customFormat="1" x14ac:dyDescent="0.35"/>
    <row r="771" customFormat="1" x14ac:dyDescent="0.35"/>
    <row r="772" customFormat="1" x14ac:dyDescent="0.35"/>
    <row r="773" customFormat="1" x14ac:dyDescent="0.35"/>
    <row r="774" customFormat="1" x14ac:dyDescent="0.35"/>
    <row r="775" customFormat="1" x14ac:dyDescent="0.35"/>
    <row r="776" customFormat="1" x14ac:dyDescent="0.35"/>
    <row r="777" customFormat="1" x14ac:dyDescent="0.35"/>
    <row r="778" customFormat="1" x14ac:dyDescent="0.35"/>
    <row r="779" customFormat="1" x14ac:dyDescent="0.35"/>
    <row r="780" customFormat="1" x14ac:dyDescent="0.35"/>
    <row r="781" customFormat="1" x14ac:dyDescent="0.35"/>
    <row r="782" customFormat="1" x14ac:dyDescent="0.35"/>
    <row r="783" customFormat="1" x14ac:dyDescent="0.35"/>
    <row r="784" customFormat="1" x14ac:dyDescent="0.35"/>
    <row r="785" customFormat="1" x14ac:dyDescent="0.35"/>
    <row r="786" customFormat="1" x14ac:dyDescent="0.35"/>
    <row r="787" customFormat="1" x14ac:dyDescent="0.35"/>
    <row r="788" customFormat="1" x14ac:dyDescent="0.35"/>
    <row r="789" customFormat="1" x14ac:dyDescent="0.35"/>
    <row r="790" customFormat="1" x14ac:dyDescent="0.35"/>
    <row r="791" customFormat="1" x14ac:dyDescent="0.35"/>
    <row r="792" customFormat="1" x14ac:dyDescent="0.35"/>
    <row r="793" customFormat="1" x14ac:dyDescent="0.35"/>
    <row r="794" customFormat="1" x14ac:dyDescent="0.35"/>
    <row r="795" customFormat="1" x14ac:dyDescent="0.35"/>
    <row r="796" customFormat="1" x14ac:dyDescent="0.35"/>
    <row r="797" customFormat="1" x14ac:dyDescent="0.35"/>
    <row r="798" customFormat="1" x14ac:dyDescent="0.35"/>
    <row r="799" customFormat="1" x14ac:dyDescent="0.35"/>
    <row r="800" customFormat="1" x14ac:dyDescent="0.35"/>
    <row r="801" customFormat="1" x14ac:dyDescent="0.35"/>
    <row r="802" customFormat="1" x14ac:dyDescent="0.35"/>
    <row r="803" customFormat="1" x14ac:dyDescent="0.35"/>
    <row r="804" customFormat="1" x14ac:dyDescent="0.35"/>
    <row r="805" customFormat="1" x14ac:dyDescent="0.35"/>
    <row r="806" customFormat="1" x14ac:dyDescent="0.35"/>
    <row r="807" customFormat="1" x14ac:dyDescent="0.35"/>
    <row r="808" customFormat="1" x14ac:dyDescent="0.35"/>
    <row r="809" customFormat="1" x14ac:dyDescent="0.35"/>
    <row r="810" customFormat="1" x14ac:dyDescent="0.35"/>
    <row r="811" customFormat="1" x14ac:dyDescent="0.35"/>
    <row r="812" customFormat="1" x14ac:dyDescent="0.35"/>
    <row r="813" customFormat="1" x14ac:dyDescent="0.35"/>
    <row r="814" customFormat="1" x14ac:dyDescent="0.35"/>
    <row r="815" customFormat="1" x14ac:dyDescent="0.35"/>
    <row r="816" customFormat="1" x14ac:dyDescent="0.35"/>
    <row r="817" customFormat="1" x14ac:dyDescent="0.35"/>
    <row r="818" customFormat="1" x14ac:dyDescent="0.35"/>
    <row r="819" customFormat="1" x14ac:dyDescent="0.35"/>
    <row r="820" customFormat="1" x14ac:dyDescent="0.35"/>
    <row r="821" customFormat="1" x14ac:dyDescent="0.35"/>
    <row r="822" customFormat="1" x14ac:dyDescent="0.35"/>
    <row r="823" customFormat="1" x14ac:dyDescent="0.35"/>
    <row r="824" customFormat="1" x14ac:dyDescent="0.35"/>
    <row r="825" customFormat="1" x14ac:dyDescent="0.35"/>
    <row r="826" customFormat="1" x14ac:dyDescent="0.35"/>
    <row r="827" customFormat="1" x14ac:dyDescent="0.35"/>
    <row r="828" customFormat="1" x14ac:dyDescent="0.35"/>
    <row r="829" customFormat="1" x14ac:dyDescent="0.35"/>
    <row r="830" customFormat="1" x14ac:dyDescent="0.35"/>
    <row r="831" customFormat="1" x14ac:dyDescent="0.35"/>
    <row r="832" customFormat="1" x14ac:dyDescent="0.35"/>
    <row r="833" customFormat="1" x14ac:dyDescent="0.35"/>
    <row r="834" customFormat="1" x14ac:dyDescent="0.35"/>
    <row r="835" customFormat="1" x14ac:dyDescent="0.35"/>
    <row r="836" customFormat="1" x14ac:dyDescent="0.35"/>
    <row r="837" customFormat="1" x14ac:dyDescent="0.35"/>
    <row r="838" customFormat="1" x14ac:dyDescent="0.35"/>
    <row r="839" customFormat="1" x14ac:dyDescent="0.35"/>
    <row r="840" customFormat="1" x14ac:dyDescent="0.35"/>
    <row r="841" customFormat="1" x14ac:dyDescent="0.35"/>
    <row r="842" customFormat="1" x14ac:dyDescent="0.35"/>
    <row r="843" customFormat="1" x14ac:dyDescent="0.35"/>
    <row r="844" customFormat="1" x14ac:dyDescent="0.35"/>
    <row r="845" customFormat="1" x14ac:dyDescent="0.35"/>
    <row r="846" customFormat="1" x14ac:dyDescent="0.35"/>
    <row r="847" customFormat="1" x14ac:dyDescent="0.35"/>
    <row r="848" customFormat="1" x14ac:dyDescent="0.35"/>
    <row r="849" customFormat="1" x14ac:dyDescent="0.35"/>
    <row r="850" customFormat="1" x14ac:dyDescent="0.35"/>
    <row r="851" customFormat="1" x14ac:dyDescent="0.35"/>
    <row r="852" customFormat="1" x14ac:dyDescent="0.35"/>
    <row r="853" customFormat="1" x14ac:dyDescent="0.35"/>
    <row r="854" customFormat="1" x14ac:dyDescent="0.35"/>
    <row r="855" customFormat="1" x14ac:dyDescent="0.35"/>
    <row r="856" customFormat="1" x14ac:dyDescent="0.35"/>
    <row r="857" customFormat="1" x14ac:dyDescent="0.35"/>
    <row r="858" customFormat="1" x14ac:dyDescent="0.35"/>
    <row r="859" customFormat="1" x14ac:dyDescent="0.35"/>
    <row r="860" customFormat="1" x14ac:dyDescent="0.35"/>
    <row r="861" customFormat="1" x14ac:dyDescent="0.35"/>
    <row r="862" customFormat="1" x14ac:dyDescent="0.35"/>
    <row r="863" customFormat="1" x14ac:dyDescent="0.35"/>
    <row r="864" customFormat="1" x14ac:dyDescent="0.35"/>
    <row r="865" customFormat="1" x14ac:dyDescent="0.35"/>
    <row r="866" customFormat="1" x14ac:dyDescent="0.35"/>
    <row r="867" customFormat="1" x14ac:dyDescent="0.35"/>
    <row r="868" customFormat="1" x14ac:dyDescent="0.35"/>
    <row r="869" customFormat="1" x14ac:dyDescent="0.35"/>
    <row r="870" customFormat="1" x14ac:dyDescent="0.35"/>
    <row r="871" customFormat="1" x14ac:dyDescent="0.35"/>
    <row r="872" customFormat="1" x14ac:dyDescent="0.35"/>
    <row r="873" customFormat="1" x14ac:dyDescent="0.35"/>
    <row r="874" customFormat="1" x14ac:dyDescent="0.35"/>
    <row r="875" customFormat="1" x14ac:dyDescent="0.35"/>
    <row r="876" customFormat="1" x14ac:dyDescent="0.35"/>
    <row r="877" customFormat="1" x14ac:dyDescent="0.35"/>
    <row r="878" customFormat="1" x14ac:dyDescent="0.35"/>
    <row r="879" customFormat="1" x14ac:dyDescent="0.35"/>
    <row r="880" customFormat="1" x14ac:dyDescent="0.35"/>
    <row r="881" customFormat="1" x14ac:dyDescent="0.35"/>
    <row r="882" customFormat="1" x14ac:dyDescent="0.35"/>
    <row r="883" customFormat="1" x14ac:dyDescent="0.35"/>
    <row r="884" customFormat="1" x14ac:dyDescent="0.35"/>
    <row r="885" customFormat="1" x14ac:dyDescent="0.35"/>
    <row r="886" customFormat="1" x14ac:dyDescent="0.35"/>
    <row r="887" customFormat="1" x14ac:dyDescent="0.35"/>
    <row r="888" customFormat="1" x14ac:dyDescent="0.35"/>
    <row r="889" customFormat="1" x14ac:dyDescent="0.35"/>
    <row r="890" customFormat="1" x14ac:dyDescent="0.35"/>
    <row r="891" customFormat="1" x14ac:dyDescent="0.35"/>
    <row r="892" customFormat="1" x14ac:dyDescent="0.35"/>
    <row r="893" customFormat="1" x14ac:dyDescent="0.35"/>
    <row r="894" customFormat="1" x14ac:dyDescent="0.35"/>
    <row r="895" customFormat="1" x14ac:dyDescent="0.35"/>
    <row r="896" customFormat="1" x14ac:dyDescent="0.35"/>
    <row r="897" customFormat="1" x14ac:dyDescent="0.35"/>
    <row r="898" customFormat="1" x14ac:dyDescent="0.35"/>
    <row r="899" customFormat="1" x14ac:dyDescent="0.35"/>
    <row r="900" customFormat="1" x14ac:dyDescent="0.35"/>
    <row r="901" customFormat="1" x14ac:dyDescent="0.35"/>
    <row r="902" customFormat="1" x14ac:dyDescent="0.35"/>
    <row r="903" customFormat="1" x14ac:dyDescent="0.35"/>
    <row r="904" customFormat="1" x14ac:dyDescent="0.35"/>
    <row r="905" customFormat="1" x14ac:dyDescent="0.35"/>
    <row r="906" customFormat="1" x14ac:dyDescent="0.35"/>
    <row r="907" customFormat="1" x14ac:dyDescent="0.35"/>
    <row r="908" customFormat="1" x14ac:dyDescent="0.35"/>
    <row r="909" customFormat="1" x14ac:dyDescent="0.35"/>
    <row r="910" customFormat="1" x14ac:dyDescent="0.35"/>
    <row r="911" customFormat="1" x14ac:dyDescent="0.35"/>
    <row r="912" customFormat="1" x14ac:dyDescent="0.35"/>
    <row r="913" customFormat="1" x14ac:dyDescent="0.35"/>
    <row r="914" customFormat="1" x14ac:dyDescent="0.35"/>
    <row r="915" customFormat="1" x14ac:dyDescent="0.35"/>
    <row r="916" customFormat="1" x14ac:dyDescent="0.35"/>
    <row r="917" customFormat="1" x14ac:dyDescent="0.35"/>
    <row r="918" customFormat="1" x14ac:dyDescent="0.35"/>
    <row r="919" customFormat="1" x14ac:dyDescent="0.35"/>
    <row r="920" customFormat="1" x14ac:dyDescent="0.35"/>
    <row r="921" customFormat="1" x14ac:dyDescent="0.35"/>
    <row r="922" customFormat="1" x14ac:dyDescent="0.35"/>
    <row r="923" customFormat="1" x14ac:dyDescent="0.35"/>
    <row r="924" customFormat="1" x14ac:dyDescent="0.35"/>
    <row r="925" customFormat="1" x14ac:dyDescent="0.35"/>
    <row r="926" customFormat="1" x14ac:dyDescent="0.35"/>
    <row r="927" customFormat="1" x14ac:dyDescent="0.35"/>
    <row r="928" customFormat="1" x14ac:dyDescent="0.35"/>
    <row r="929" customFormat="1" x14ac:dyDescent="0.35"/>
    <row r="930" customFormat="1" x14ac:dyDescent="0.35"/>
    <row r="931" customFormat="1" x14ac:dyDescent="0.35"/>
    <row r="932" customFormat="1" x14ac:dyDescent="0.35"/>
    <row r="933" customFormat="1" x14ac:dyDescent="0.35"/>
    <row r="934" customFormat="1" x14ac:dyDescent="0.35"/>
    <row r="935" customFormat="1" x14ac:dyDescent="0.35"/>
    <row r="936" customFormat="1" x14ac:dyDescent="0.35"/>
    <row r="937" customFormat="1" x14ac:dyDescent="0.35"/>
    <row r="938" customFormat="1" x14ac:dyDescent="0.35"/>
    <row r="939" customFormat="1" x14ac:dyDescent="0.35"/>
    <row r="940" customFormat="1" x14ac:dyDescent="0.35"/>
    <row r="941" customFormat="1" x14ac:dyDescent="0.35"/>
    <row r="942" customFormat="1" x14ac:dyDescent="0.35"/>
    <row r="943" customFormat="1" x14ac:dyDescent="0.35"/>
    <row r="944" customFormat="1" x14ac:dyDescent="0.35"/>
    <row r="945" customFormat="1" x14ac:dyDescent="0.35"/>
    <row r="946" customFormat="1" x14ac:dyDescent="0.35"/>
    <row r="947" customFormat="1" x14ac:dyDescent="0.35"/>
    <row r="948" customFormat="1" x14ac:dyDescent="0.35"/>
    <row r="949" customFormat="1" x14ac:dyDescent="0.35"/>
    <row r="950" customFormat="1" x14ac:dyDescent="0.35"/>
    <row r="951" customFormat="1" x14ac:dyDescent="0.35"/>
    <row r="952" customFormat="1" x14ac:dyDescent="0.35"/>
    <row r="953" customFormat="1" x14ac:dyDescent="0.35"/>
    <row r="954" customFormat="1" x14ac:dyDescent="0.35"/>
    <row r="955" customFormat="1" x14ac:dyDescent="0.35"/>
    <row r="956" customFormat="1" x14ac:dyDescent="0.35"/>
    <row r="957" customFormat="1" x14ac:dyDescent="0.35"/>
    <row r="958" customFormat="1" x14ac:dyDescent="0.35"/>
    <row r="959" customFormat="1" x14ac:dyDescent="0.35"/>
    <row r="960" customFormat="1" x14ac:dyDescent="0.35"/>
    <row r="961" customFormat="1" x14ac:dyDescent="0.35"/>
    <row r="962" customFormat="1" x14ac:dyDescent="0.35"/>
    <row r="963" customFormat="1" x14ac:dyDescent="0.35"/>
    <row r="964" customFormat="1" x14ac:dyDescent="0.35"/>
    <row r="965" customFormat="1" x14ac:dyDescent="0.35"/>
    <row r="966" customFormat="1" x14ac:dyDescent="0.35"/>
    <row r="967" customFormat="1" x14ac:dyDescent="0.35"/>
    <row r="968" customFormat="1" x14ac:dyDescent="0.35"/>
    <row r="969" customFormat="1" x14ac:dyDescent="0.35"/>
    <row r="970" customFormat="1" x14ac:dyDescent="0.35"/>
    <row r="971" customFormat="1" x14ac:dyDescent="0.35"/>
    <row r="972" customFormat="1" x14ac:dyDescent="0.35"/>
    <row r="973" customFormat="1" x14ac:dyDescent="0.35"/>
    <row r="974" customFormat="1" x14ac:dyDescent="0.35"/>
    <row r="975" customFormat="1" x14ac:dyDescent="0.35"/>
    <row r="976" customFormat="1" x14ac:dyDescent="0.35"/>
    <row r="977" customFormat="1" x14ac:dyDescent="0.35"/>
    <row r="978" customFormat="1" x14ac:dyDescent="0.35"/>
    <row r="979" customFormat="1" x14ac:dyDescent="0.35"/>
    <row r="980" customFormat="1" x14ac:dyDescent="0.35"/>
    <row r="981" customFormat="1" x14ac:dyDescent="0.35"/>
    <row r="982" customFormat="1" x14ac:dyDescent="0.35"/>
    <row r="983" customFormat="1" x14ac:dyDescent="0.35"/>
    <row r="984" customFormat="1" x14ac:dyDescent="0.35"/>
    <row r="985" customFormat="1" x14ac:dyDescent="0.35"/>
    <row r="986" customFormat="1" x14ac:dyDescent="0.35"/>
    <row r="987" customFormat="1" x14ac:dyDescent="0.35"/>
    <row r="988" customFormat="1" x14ac:dyDescent="0.35"/>
    <row r="989" customFormat="1" x14ac:dyDescent="0.35"/>
    <row r="990" customFormat="1" x14ac:dyDescent="0.35"/>
    <row r="991" customFormat="1" x14ac:dyDescent="0.35"/>
    <row r="992" customFormat="1" x14ac:dyDescent="0.35"/>
    <row r="993" customFormat="1" x14ac:dyDescent="0.35"/>
    <row r="994" customFormat="1" x14ac:dyDescent="0.35"/>
    <row r="995" customFormat="1" x14ac:dyDescent="0.35"/>
    <row r="996" customFormat="1" x14ac:dyDescent="0.35"/>
    <row r="997" customFormat="1" x14ac:dyDescent="0.35"/>
    <row r="998" customFormat="1" x14ac:dyDescent="0.35"/>
    <row r="999" customFormat="1" x14ac:dyDescent="0.35"/>
    <row r="1000" customFormat="1" x14ac:dyDescent="0.35"/>
    <row r="1001" customFormat="1" x14ac:dyDescent="0.35"/>
    <row r="1002" customFormat="1" x14ac:dyDescent="0.35"/>
    <row r="1003" customFormat="1" x14ac:dyDescent="0.35"/>
    <row r="1004" customFormat="1" x14ac:dyDescent="0.35"/>
    <row r="1005" customFormat="1" x14ac:dyDescent="0.35"/>
    <row r="1006" customFormat="1" x14ac:dyDescent="0.35"/>
    <row r="1007" customFormat="1" x14ac:dyDescent="0.35"/>
    <row r="1008" customFormat="1" x14ac:dyDescent="0.35"/>
    <row r="1009" customFormat="1" x14ac:dyDescent="0.35"/>
    <row r="1010" customFormat="1" x14ac:dyDescent="0.35"/>
    <row r="1011" customFormat="1" x14ac:dyDescent="0.35"/>
    <row r="1012" customFormat="1" x14ac:dyDescent="0.35"/>
    <row r="1013" customFormat="1" x14ac:dyDescent="0.35"/>
    <row r="1014" customFormat="1" x14ac:dyDescent="0.35"/>
    <row r="1015" customFormat="1" x14ac:dyDescent="0.35"/>
    <row r="1016" customFormat="1" x14ac:dyDescent="0.35"/>
    <row r="1017" customFormat="1" x14ac:dyDescent="0.35"/>
    <row r="1018" customFormat="1" x14ac:dyDescent="0.35"/>
    <row r="1019" customFormat="1" x14ac:dyDescent="0.35"/>
    <row r="1020" customFormat="1" x14ac:dyDescent="0.35"/>
    <row r="1021" customFormat="1" x14ac:dyDescent="0.35"/>
    <row r="1022" customFormat="1" x14ac:dyDescent="0.35"/>
    <row r="1023" customFormat="1" x14ac:dyDescent="0.35"/>
    <row r="1024" customFormat="1" x14ac:dyDescent="0.35"/>
    <row r="1025" customFormat="1" x14ac:dyDescent="0.35"/>
    <row r="1026" customFormat="1" x14ac:dyDescent="0.35"/>
    <row r="1027" customFormat="1" x14ac:dyDescent="0.35"/>
    <row r="1028" customFormat="1" x14ac:dyDescent="0.35"/>
    <row r="1029" customFormat="1" x14ac:dyDescent="0.35"/>
    <row r="1030" customFormat="1" x14ac:dyDescent="0.35"/>
    <row r="1031" customFormat="1" x14ac:dyDescent="0.35"/>
    <row r="1032" customFormat="1" x14ac:dyDescent="0.35"/>
    <row r="1033" customFormat="1" x14ac:dyDescent="0.35"/>
    <row r="1034" customFormat="1" x14ac:dyDescent="0.35"/>
    <row r="1035" customFormat="1" x14ac:dyDescent="0.35"/>
    <row r="1036" customFormat="1" x14ac:dyDescent="0.35"/>
    <row r="1037" customFormat="1" x14ac:dyDescent="0.35"/>
    <row r="1038" customFormat="1" x14ac:dyDescent="0.35"/>
    <row r="1039" customFormat="1" x14ac:dyDescent="0.35"/>
    <row r="1040" customFormat="1" x14ac:dyDescent="0.35"/>
    <row r="1041" customFormat="1" x14ac:dyDescent="0.35"/>
    <row r="1042" customFormat="1" x14ac:dyDescent="0.35"/>
    <row r="1043" customFormat="1" x14ac:dyDescent="0.35"/>
    <row r="1044" customFormat="1" x14ac:dyDescent="0.35"/>
    <row r="1045" customFormat="1" x14ac:dyDescent="0.35"/>
    <row r="1046" customFormat="1" x14ac:dyDescent="0.35"/>
    <row r="1047" customFormat="1" x14ac:dyDescent="0.35"/>
    <row r="1048" customFormat="1" x14ac:dyDescent="0.35"/>
    <row r="1049" customFormat="1" x14ac:dyDescent="0.35"/>
    <row r="1050" customFormat="1" x14ac:dyDescent="0.35"/>
    <row r="1051" customFormat="1" x14ac:dyDescent="0.35"/>
    <row r="1052" customFormat="1" x14ac:dyDescent="0.35"/>
    <row r="1053" customFormat="1" x14ac:dyDescent="0.35"/>
    <row r="1054" customFormat="1" x14ac:dyDescent="0.35"/>
    <row r="1055" customFormat="1" x14ac:dyDescent="0.35"/>
    <row r="1056" customFormat="1" x14ac:dyDescent="0.35"/>
    <row r="1057" customFormat="1" x14ac:dyDescent="0.35"/>
    <row r="1058" customFormat="1" x14ac:dyDescent="0.35"/>
    <row r="1059" customFormat="1" x14ac:dyDescent="0.35"/>
    <row r="1060" customFormat="1" x14ac:dyDescent="0.35"/>
    <row r="1061" customFormat="1" x14ac:dyDescent="0.35"/>
    <row r="1062" customFormat="1" x14ac:dyDescent="0.35"/>
    <row r="1063" customFormat="1" x14ac:dyDescent="0.35"/>
    <row r="1064" customFormat="1" x14ac:dyDescent="0.35"/>
    <row r="1065" customFormat="1" x14ac:dyDescent="0.35"/>
    <row r="1066" customFormat="1" x14ac:dyDescent="0.35"/>
    <row r="1067" customFormat="1" x14ac:dyDescent="0.35"/>
    <row r="1068" customFormat="1" x14ac:dyDescent="0.35"/>
    <row r="1069" customFormat="1" x14ac:dyDescent="0.35"/>
    <row r="1070" customFormat="1" x14ac:dyDescent="0.35"/>
    <row r="1071" customFormat="1" x14ac:dyDescent="0.35"/>
    <row r="1072" customFormat="1" x14ac:dyDescent="0.35"/>
    <row r="1073" customFormat="1" x14ac:dyDescent="0.35"/>
    <row r="1074" customFormat="1" x14ac:dyDescent="0.35"/>
    <row r="1075" customFormat="1" x14ac:dyDescent="0.35"/>
    <row r="1076" customFormat="1" x14ac:dyDescent="0.35"/>
    <row r="1077" customFormat="1" x14ac:dyDescent="0.35"/>
    <row r="1078" customFormat="1" x14ac:dyDescent="0.35"/>
    <row r="1079" customFormat="1" x14ac:dyDescent="0.35"/>
    <row r="1080" customFormat="1" x14ac:dyDescent="0.35"/>
    <row r="1081" customFormat="1" x14ac:dyDescent="0.35"/>
    <row r="1082" customFormat="1" x14ac:dyDescent="0.35"/>
    <row r="1083" customFormat="1" x14ac:dyDescent="0.35"/>
    <row r="1084" customFormat="1" x14ac:dyDescent="0.35"/>
    <row r="1085" customFormat="1" x14ac:dyDescent="0.35"/>
    <row r="1086" customFormat="1" x14ac:dyDescent="0.35"/>
    <row r="1087" customFormat="1" x14ac:dyDescent="0.35"/>
    <row r="1088" customFormat="1" x14ac:dyDescent="0.35"/>
    <row r="1089" customFormat="1" x14ac:dyDescent="0.35"/>
    <row r="1090" customFormat="1" x14ac:dyDescent="0.35"/>
    <row r="1091" customFormat="1" x14ac:dyDescent="0.35"/>
    <row r="1092" customFormat="1" x14ac:dyDescent="0.35"/>
    <row r="1093" customFormat="1" x14ac:dyDescent="0.35"/>
    <row r="1094" customFormat="1" x14ac:dyDescent="0.35"/>
    <row r="1095" customFormat="1" x14ac:dyDescent="0.35"/>
    <row r="1096" customFormat="1" x14ac:dyDescent="0.35"/>
    <row r="1097" customFormat="1" x14ac:dyDescent="0.35"/>
    <row r="1098" customFormat="1" x14ac:dyDescent="0.35"/>
    <row r="1099" customFormat="1" x14ac:dyDescent="0.35"/>
    <row r="1100" customFormat="1" x14ac:dyDescent="0.35"/>
    <row r="1101" customFormat="1" x14ac:dyDescent="0.35"/>
    <row r="1102" customFormat="1" x14ac:dyDescent="0.35"/>
    <row r="1103" customFormat="1" x14ac:dyDescent="0.35"/>
    <row r="1104" customFormat="1" x14ac:dyDescent="0.35"/>
    <row r="1105" customFormat="1" x14ac:dyDescent="0.35"/>
    <row r="1106" customFormat="1" x14ac:dyDescent="0.35"/>
    <row r="1107" customFormat="1" x14ac:dyDescent="0.35"/>
    <row r="1108" customFormat="1" x14ac:dyDescent="0.35"/>
    <row r="1109" customFormat="1" x14ac:dyDescent="0.35"/>
    <row r="1110" customFormat="1" x14ac:dyDescent="0.35"/>
    <row r="1111" customFormat="1" x14ac:dyDescent="0.35"/>
    <row r="1112" customFormat="1" x14ac:dyDescent="0.35"/>
    <row r="1113" customFormat="1" x14ac:dyDescent="0.35"/>
    <row r="1114" customFormat="1" x14ac:dyDescent="0.35"/>
    <row r="1115" customFormat="1" x14ac:dyDescent="0.35"/>
    <row r="1116" customFormat="1" x14ac:dyDescent="0.35"/>
    <row r="1117" customFormat="1" x14ac:dyDescent="0.35"/>
    <row r="1118" customFormat="1" x14ac:dyDescent="0.35"/>
    <row r="1119" customFormat="1" x14ac:dyDescent="0.35"/>
    <row r="1120" customFormat="1" x14ac:dyDescent="0.35"/>
    <row r="1121" customFormat="1" x14ac:dyDescent="0.35"/>
    <row r="1122" customFormat="1" x14ac:dyDescent="0.35"/>
    <row r="1123" customFormat="1" x14ac:dyDescent="0.35"/>
    <row r="1124" customFormat="1" x14ac:dyDescent="0.35"/>
    <row r="1125" customFormat="1" x14ac:dyDescent="0.35"/>
    <row r="1126" customFormat="1" x14ac:dyDescent="0.35"/>
    <row r="1127" customFormat="1" x14ac:dyDescent="0.35"/>
    <row r="1128" customFormat="1" x14ac:dyDescent="0.35"/>
    <row r="1129" customFormat="1" x14ac:dyDescent="0.35"/>
    <row r="1130" customFormat="1" x14ac:dyDescent="0.35"/>
    <row r="1131" customFormat="1" x14ac:dyDescent="0.35"/>
    <row r="1132" customFormat="1" x14ac:dyDescent="0.35"/>
    <row r="1133" customFormat="1" x14ac:dyDescent="0.35"/>
    <row r="1134" customFormat="1" x14ac:dyDescent="0.35"/>
    <row r="1135" customFormat="1" x14ac:dyDescent="0.35"/>
    <row r="1136" customFormat="1" x14ac:dyDescent="0.35"/>
    <row r="1137" customFormat="1" x14ac:dyDescent="0.35"/>
    <row r="1138" customFormat="1" x14ac:dyDescent="0.35"/>
    <row r="1139" customFormat="1" x14ac:dyDescent="0.35"/>
    <row r="1140" customFormat="1" x14ac:dyDescent="0.35"/>
    <row r="1141" customFormat="1" x14ac:dyDescent="0.35"/>
    <row r="1142" customFormat="1" x14ac:dyDescent="0.35"/>
    <row r="1143" customFormat="1" x14ac:dyDescent="0.35"/>
    <row r="1144" customFormat="1" x14ac:dyDescent="0.35"/>
    <row r="1145" customFormat="1" x14ac:dyDescent="0.35"/>
    <row r="1146" customFormat="1" x14ac:dyDescent="0.35"/>
    <row r="1147" customFormat="1" x14ac:dyDescent="0.35"/>
    <row r="1148" customFormat="1" x14ac:dyDescent="0.35"/>
    <row r="1149" customFormat="1" x14ac:dyDescent="0.35"/>
    <row r="1150" customFormat="1" x14ac:dyDescent="0.35"/>
    <row r="1151" customFormat="1" x14ac:dyDescent="0.35"/>
    <row r="1152" customFormat="1" x14ac:dyDescent="0.35"/>
    <row r="1153" customFormat="1" x14ac:dyDescent="0.35"/>
    <row r="1154" customFormat="1" x14ac:dyDescent="0.35"/>
    <row r="1155" customFormat="1" x14ac:dyDescent="0.35"/>
    <row r="1156" customFormat="1" x14ac:dyDescent="0.35"/>
    <row r="1157" customFormat="1" x14ac:dyDescent="0.35"/>
    <row r="1158" customFormat="1" x14ac:dyDescent="0.35"/>
    <row r="1159" customFormat="1" x14ac:dyDescent="0.35"/>
    <row r="1160" customFormat="1" x14ac:dyDescent="0.35"/>
    <row r="1161" customFormat="1" x14ac:dyDescent="0.35"/>
    <row r="1162" customFormat="1" x14ac:dyDescent="0.35"/>
    <row r="1163" customFormat="1" x14ac:dyDescent="0.35"/>
    <row r="1164" customFormat="1" x14ac:dyDescent="0.35"/>
    <row r="1165" customFormat="1" x14ac:dyDescent="0.35"/>
    <row r="1166" customFormat="1" x14ac:dyDescent="0.35"/>
    <row r="1167" customFormat="1" x14ac:dyDescent="0.35"/>
    <row r="1168" customFormat="1" x14ac:dyDescent="0.35"/>
    <row r="1169" customFormat="1" x14ac:dyDescent="0.35"/>
    <row r="1170" customFormat="1" x14ac:dyDescent="0.35"/>
    <row r="1171" customFormat="1" x14ac:dyDescent="0.35"/>
    <row r="1172" customFormat="1" x14ac:dyDescent="0.35"/>
    <row r="1173" customFormat="1" x14ac:dyDescent="0.35"/>
    <row r="1174" customFormat="1" x14ac:dyDescent="0.35"/>
    <row r="1175" customFormat="1" x14ac:dyDescent="0.35"/>
    <row r="1176" customFormat="1" x14ac:dyDescent="0.35"/>
    <row r="1177" customFormat="1" x14ac:dyDescent="0.35"/>
    <row r="1178" customFormat="1" x14ac:dyDescent="0.35"/>
    <row r="1179" customFormat="1" x14ac:dyDescent="0.35"/>
    <row r="1180" customFormat="1" x14ac:dyDescent="0.35"/>
    <row r="1181" customFormat="1" x14ac:dyDescent="0.35"/>
    <row r="1182" customFormat="1" x14ac:dyDescent="0.35"/>
    <row r="1183" customFormat="1" x14ac:dyDescent="0.35"/>
    <row r="1184" customFormat="1" x14ac:dyDescent="0.35"/>
    <row r="1185" customFormat="1" x14ac:dyDescent="0.35"/>
    <row r="1186" customFormat="1" x14ac:dyDescent="0.35"/>
    <row r="1187" customFormat="1" x14ac:dyDescent="0.35"/>
    <row r="1188" customFormat="1" x14ac:dyDescent="0.35"/>
    <row r="1189" customFormat="1" x14ac:dyDescent="0.35"/>
    <row r="1190" customFormat="1" x14ac:dyDescent="0.35"/>
    <row r="1191" customFormat="1" x14ac:dyDescent="0.35"/>
    <row r="1192" customFormat="1" x14ac:dyDescent="0.35"/>
    <row r="1193" customFormat="1" x14ac:dyDescent="0.35"/>
    <row r="1194" customFormat="1" x14ac:dyDescent="0.35"/>
    <row r="1195" customFormat="1" x14ac:dyDescent="0.35"/>
    <row r="1196" customFormat="1" x14ac:dyDescent="0.35"/>
    <row r="1197" customFormat="1" x14ac:dyDescent="0.35"/>
    <row r="1198" customFormat="1" x14ac:dyDescent="0.35"/>
    <row r="1199" customFormat="1" x14ac:dyDescent="0.35"/>
    <row r="1200" customFormat="1" x14ac:dyDescent="0.35"/>
    <row r="1201" customFormat="1" x14ac:dyDescent="0.35"/>
    <row r="1202" customFormat="1" x14ac:dyDescent="0.35"/>
    <row r="1203" customFormat="1" x14ac:dyDescent="0.35"/>
    <row r="1204" customFormat="1" x14ac:dyDescent="0.35"/>
    <row r="1205" customFormat="1" x14ac:dyDescent="0.35"/>
    <row r="1206" customFormat="1" x14ac:dyDescent="0.35"/>
    <row r="1207" customFormat="1" x14ac:dyDescent="0.35"/>
    <row r="1208" customFormat="1" x14ac:dyDescent="0.35"/>
    <row r="1209" customFormat="1" x14ac:dyDescent="0.35"/>
    <row r="1210" customFormat="1" x14ac:dyDescent="0.35"/>
    <row r="1211" customFormat="1" x14ac:dyDescent="0.35"/>
    <row r="1212" customFormat="1" x14ac:dyDescent="0.35"/>
    <row r="1213" customFormat="1" x14ac:dyDescent="0.35"/>
    <row r="1214" customFormat="1" x14ac:dyDescent="0.35"/>
    <row r="1215" customFormat="1" x14ac:dyDescent="0.35"/>
    <row r="1216" customFormat="1" x14ac:dyDescent="0.35"/>
    <row r="1217" customFormat="1" x14ac:dyDescent="0.35"/>
    <row r="1218" customFormat="1" x14ac:dyDescent="0.35"/>
    <row r="1219" customFormat="1" x14ac:dyDescent="0.35"/>
    <row r="1220" customFormat="1" x14ac:dyDescent="0.35"/>
    <row r="1221" customFormat="1" x14ac:dyDescent="0.35"/>
    <row r="1222" customFormat="1" x14ac:dyDescent="0.35"/>
    <row r="1223" customFormat="1" x14ac:dyDescent="0.35"/>
    <row r="1224" customFormat="1" x14ac:dyDescent="0.35"/>
    <row r="1225" customFormat="1" x14ac:dyDescent="0.35"/>
    <row r="1226" customFormat="1" x14ac:dyDescent="0.35"/>
    <row r="1227" customFormat="1" x14ac:dyDescent="0.35"/>
    <row r="1228" customFormat="1" x14ac:dyDescent="0.35"/>
    <row r="1229" customFormat="1" x14ac:dyDescent="0.35"/>
    <row r="1230" customFormat="1" x14ac:dyDescent="0.35"/>
    <row r="1231" customFormat="1" x14ac:dyDescent="0.35"/>
    <row r="1232" customFormat="1" x14ac:dyDescent="0.35"/>
    <row r="1233" customFormat="1" x14ac:dyDescent="0.35"/>
    <row r="1234" customFormat="1" x14ac:dyDescent="0.35"/>
    <row r="1235" customFormat="1" x14ac:dyDescent="0.35"/>
    <row r="1236" customFormat="1" x14ac:dyDescent="0.35"/>
    <row r="1237" customFormat="1" x14ac:dyDescent="0.35"/>
    <row r="1238" customFormat="1" x14ac:dyDescent="0.35"/>
    <row r="1239" customFormat="1" x14ac:dyDescent="0.35"/>
    <row r="1240" customFormat="1" x14ac:dyDescent="0.35"/>
    <row r="1241" customFormat="1" x14ac:dyDescent="0.35"/>
    <row r="1242" customFormat="1" x14ac:dyDescent="0.35"/>
    <row r="1243" customFormat="1" x14ac:dyDescent="0.35"/>
    <row r="1244" customFormat="1" x14ac:dyDescent="0.35"/>
    <row r="1245" customFormat="1" x14ac:dyDescent="0.35"/>
    <row r="1246" customFormat="1" x14ac:dyDescent="0.35"/>
    <row r="1247" customFormat="1" x14ac:dyDescent="0.35"/>
    <row r="1248" customFormat="1" x14ac:dyDescent="0.35"/>
    <row r="1249" customFormat="1" x14ac:dyDescent="0.35"/>
    <row r="1250" customFormat="1" x14ac:dyDescent="0.35"/>
    <row r="1251" customFormat="1" x14ac:dyDescent="0.35"/>
    <row r="1252" customFormat="1" x14ac:dyDescent="0.35"/>
    <row r="1253" customFormat="1" x14ac:dyDescent="0.35"/>
    <row r="1254" customFormat="1" x14ac:dyDescent="0.35"/>
    <row r="1255" customFormat="1" x14ac:dyDescent="0.35"/>
    <row r="1256" customFormat="1" x14ac:dyDescent="0.35"/>
    <row r="1257" customFormat="1" x14ac:dyDescent="0.35"/>
    <row r="1258" customFormat="1" x14ac:dyDescent="0.35"/>
    <row r="1259" customFormat="1" x14ac:dyDescent="0.35"/>
    <row r="1260" customFormat="1" x14ac:dyDescent="0.35"/>
    <row r="1261" customFormat="1" x14ac:dyDescent="0.35"/>
    <row r="1262" customFormat="1" x14ac:dyDescent="0.35"/>
    <row r="1263" customFormat="1" x14ac:dyDescent="0.35"/>
    <row r="1264" customFormat="1" x14ac:dyDescent="0.35"/>
    <row r="1265" customFormat="1" x14ac:dyDescent="0.35"/>
    <row r="1266" customFormat="1" x14ac:dyDescent="0.35"/>
    <row r="1267" customFormat="1" x14ac:dyDescent="0.35"/>
    <row r="1268" customFormat="1" x14ac:dyDescent="0.35"/>
    <row r="1269" customFormat="1" x14ac:dyDescent="0.35"/>
    <row r="1270" customFormat="1" x14ac:dyDescent="0.35"/>
    <row r="1271" customFormat="1" x14ac:dyDescent="0.35"/>
    <row r="1272" customFormat="1" x14ac:dyDescent="0.35"/>
    <row r="1273" customFormat="1" x14ac:dyDescent="0.35"/>
    <row r="1274" customFormat="1" x14ac:dyDescent="0.35"/>
    <row r="1275" customFormat="1" x14ac:dyDescent="0.35"/>
    <row r="1276" customFormat="1" x14ac:dyDescent="0.35"/>
    <row r="1277" customFormat="1" x14ac:dyDescent="0.35"/>
    <row r="1278" customFormat="1" x14ac:dyDescent="0.35"/>
    <row r="1279" customFormat="1" x14ac:dyDescent="0.35"/>
    <row r="1280" customFormat="1" x14ac:dyDescent="0.35"/>
    <row r="1281" customFormat="1" x14ac:dyDescent="0.35"/>
    <row r="1282" customFormat="1" x14ac:dyDescent="0.35"/>
    <row r="1283" customFormat="1" x14ac:dyDescent="0.35"/>
    <row r="1284" customFormat="1" x14ac:dyDescent="0.35"/>
    <row r="1285" customFormat="1" x14ac:dyDescent="0.35"/>
    <row r="1286" customFormat="1" x14ac:dyDescent="0.35"/>
    <row r="1287" customFormat="1" x14ac:dyDescent="0.35"/>
    <row r="1288" customFormat="1" x14ac:dyDescent="0.35"/>
    <row r="1289" customFormat="1" x14ac:dyDescent="0.35"/>
    <row r="1290" customFormat="1" x14ac:dyDescent="0.35"/>
    <row r="1291" customFormat="1" x14ac:dyDescent="0.35"/>
    <row r="1292" customFormat="1" x14ac:dyDescent="0.35"/>
    <row r="1293" customFormat="1" x14ac:dyDescent="0.35"/>
    <row r="1294" customFormat="1" x14ac:dyDescent="0.35"/>
    <row r="1295" customFormat="1" x14ac:dyDescent="0.35"/>
    <row r="1296" customFormat="1" x14ac:dyDescent="0.35"/>
    <row r="1297" customFormat="1" x14ac:dyDescent="0.35"/>
    <row r="1298" customFormat="1" x14ac:dyDescent="0.35"/>
    <row r="1299" customFormat="1" x14ac:dyDescent="0.35"/>
    <row r="1300" customFormat="1" x14ac:dyDescent="0.35"/>
    <row r="1301" customFormat="1" x14ac:dyDescent="0.35"/>
    <row r="1302" customFormat="1" x14ac:dyDescent="0.35"/>
    <row r="1303" customFormat="1" x14ac:dyDescent="0.35"/>
    <row r="1304" customFormat="1" x14ac:dyDescent="0.35"/>
    <row r="1305" customFormat="1" x14ac:dyDescent="0.35"/>
    <row r="1306" customFormat="1" x14ac:dyDescent="0.35"/>
    <row r="1307" customFormat="1" x14ac:dyDescent="0.35"/>
    <row r="1308" customFormat="1" x14ac:dyDescent="0.35"/>
    <row r="1309" customFormat="1" x14ac:dyDescent="0.35"/>
    <row r="1310" customFormat="1" x14ac:dyDescent="0.35"/>
    <row r="1311" customFormat="1" x14ac:dyDescent="0.35"/>
    <row r="1312" customFormat="1" x14ac:dyDescent="0.35"/>
    <row r="1313" customFormat="1" x14ac:dyDescent="0.35"/>
    <row r="1314" customFormat="1" x14ac:dyDescent="0.35"/>
    <row r="1315" customFormat="1" x14ac:dyDescent="0.35"/>
    <row r="1316" customFormat="1" x14ac:dyDescent="0.35"/>
    <row r="1317" customFormat="1" x14ac:dyDescent="0.35"/>
    <row r="1318" customFormat="1" x14ac:dyDescent="0.35"/>
    <row r="1319" customFormat="1" x14ac:dyDescent="0.35"/>
    <row r="1320" customFormat="1" x14ac:dyDescent="0.35"/>
    <row r="1321" customFormat="1" x14ac:dyDescent="0.35"/>
    <row r="1322" customFormat="1" x14ac:dyDescent="0.35"/>
    <row r="1323" customFormat="1" x14ac:dyDescent="0.35"/>
    <row r="1324" customFormat="1" x14ac:dyDescent="0.35"/>
    <row r="1325" customFormat="1" x14ac:dyDescent="0.35"/>
    <row r="1326" customFormat="1" x14ac:dyDescent="0.35"/>
    <row r="1327" customFormat="1" x14ac:dyDescent="0.35"/>
    <row r="1328" customFormat="1" x14ac:dyDescent="0.35"/>
    <row r="1329" customFormat="1" x14ac:dyDescent="0.35"/>
    <row r="1330" customFormat="1" x14ac:dyDescent="0.35"/>
    <row r="1331" customFormat="1" x14ac:dyDescent="0.35"/>
    <row r="1332" customFormat="1" x14ac:dyDescent="0.35"/>
    <row r="1333" customFormat="1" x14ac:dyDescent="0.35"/>
    <row r="1334" customFormat="1" x14ac:dyDescent="0.35"/>
    <row r="1335" customFormat="1" x14ac:dyDescent="0.35"/>
    <row r="1336" customFormat="1" x14ac:dyDescent="0.35"/>
    <row r="1337" customFormat="1" x14ac:dyDescent="0.35"/>
    <row r="1338" customFormat="1" x14ac:dyDescent="0.35"/>
    <row r="1339" customFormat="1" x14ac:dyDescent="0.35"/>
    <row r="1340" customFormat="1" x14ac:dyDescent="0.35"/>
    <row r="1341" customFormat="1" x14ac:dyDescent="0.35"/>
    <row r="1342" customFormat="1" x14ac:dyDescent="0.35"/>
    <row r="1343" customFormat="1" x14ac:dyDescent="0.35"/>
    <row r="1344" customFormat="1" x14ac:dyDescent="0.35"/>
    <row r="1345" customFormat="1" x14ac:dyDescent="0.35"/>
    <row r="1346" customFormat="1" x14ac:dyDescent="0.35"/>
    <row r="1347" customFormat="1" x14ac:dyDescent="0.35"/>
    <row r="1348" customFormat="1" x14ac:dyDescent="0.35"/>
    <row r="1349" customFormat="1" x14ac:dyDescent="0.35"/>
    <row r="1350" customFormat="1" x14ac:dyDescent="0.35"/>
    <row r="1351" customFormat="1" x14ac:dyDescent="0.35"/>
    <row r="1352" customFormat="1" x14ac:dyDescent="0.35"/>
    <row r="1353" customFormat="1" x14ac:dyDescent="0.35"/>
    <row r="1354" customFormat="1" x14ac:dyDescent="0.35"/>
    <row r="1355" customFormat="1" x14ac:dyDescent="0.35"/>
    <row r="1356" customFormat="1" x14ac:dyDescent="0.35"/>
    <row r="1357" customFormat="1" x14ac:dyDescent="0.35"/>
    <row r="1358" customFormat="1" x14ac:dyDescent="0.35"/>
    <row r="1359" customFormat="1" x14ac:dyDescent="0.35"/>
    <row r="1360" customFormat="1" x14ac:dyDescent="0.35"/>
    <row r="1361" customFormat="1" x14ac:dyDescent="0.35"/>
    <row r="1362" customFormat="1" x14ac:dyDescent="0.35"/>
    <row r="1363" customFormat="1" x14ac:dyDescent="0.35"/>
    <row r="1364" customFormat="1" x14ac:dyDescent="0.35"/>
    <row r="1365" customFormat="1" x14ac:dyDescent="0.35"/>
    <row r="1366" customFormat="1" x14ac:dyDescent="0.35"/>
    <row r="1367" customFormat="1" x14ac:dyDescent="0.35"/>
    <row r="1368" customFormat="1" x14ac:dyDescent="0.35"/>
    <row r="1369" customFormat="1" x14ac:dyDescent="0.35"/>
    <row r="1370" customFormat="1" x14ac:dyDescent="0.35"/>
    <row r="1371" customFormat="1" x14ac:dyDescent="0.35"/>
    <row r="1372" customFormat="1" x14ac:dyDescent="0.35"/>
    <row r="1373" customFormat="1" x14ac:dyDescent="0.35"/>
    <row r="1374" customFormat="1" x14ac:dyDescent="0.35"/>
    <row r="1375" customFormat="1" x14ac:dyDescent="0.35"/>
    <row r="1376" customFormat="1" x14ac:dyDescent="0.35"/>
    <row r="1377" customFormat="1" x14ac:dyDescent="0.35"/>
    <row r="1378" customFormat="1" x14ac:dyDescent="0.35"/>
    <row r="1379" customFormat="1" x14ac:dyDescent="0.35"/>
    <row r="1380" customFormat="1" x14ac:dyDescent="0.35"/>
    <row r="1381" customFormat="1" x14ac:dyDescent="0.35"/>
    <row r="1382" customFormat="1" x14ac:dyDescent="0.35"/>
    <row r="1383" customFormat="1" x14ac:dyDescent="0.35"/>
    <row r="1384" customFormat="1" x14ac:dyDescent="0.35"/>
    <row r="1385" customFormat="1" x14ac:dyDescent="0.35"/>
    <row r="1386" customFormat="1" x14ac:dyDescent="0.35"/>
    <row r="1387" customFormat="1" x14ac:dyDescent="0.35"/>
    <row r="1388" customFormat="1" x14ac:dyDescent="0.35"/>
    <row r="1389" customFormat="1" x14ac:dyDescent="0.35"/>
    <row r="1390" customFormat="1" x14ac:dyDescent="0.35"/>
    <row r="1391" customFormat="1" x14ac:dyDescent="0.35"/>
    <row r="1392" customFormat="1" x14ac:dyDescent="0.35"/>
    <row r="1393" customFormat="1" x14ac:dyDescent="0.35"/>
    <row r="1394" customFormat="1" x14ac:dyDescent="0.35"/>
    <row r="1395" customFormat="1" x14ac:dyDescent="0.35"/>
    <row r="1396" customFormat="1" x14ac:dyDescent="0.35"/>
    <row r="1397" customFormat="1" x14ac:dyDescent="0.35"/>
    <row r="1398" customFormat="1" x14ac:dyDescent="0.35"/>
    <row r="1399" customFormat="1" x14ac:dyDescent="0.35"/>
    <row r="1400" customFormat="1" x14ac:dyDescent="0.35"/>
    <row r="1401" customFormat="1" x14ac:dyDescent="0.35"/>
    <row r="1402" customFormat="1" x14ac:dyDescent="0.35"/>
    <row r="1403" customFormat="1" x14ac:dyDescent="0.35"/>
    <row r="1404" customFormat="1" x14ac:dyDescent="0.35"/>
    <row r="1405" customFormat="1" x14ac:dyDescent="0.35"/>
    <row r="1406" customFormat="1" x14ac:dyDescent="0.35"/>
    <row r="1407" customFormat="1" x14ac:dyDescent="0.35"/>
    <row r="1408" customFormat="1" x14ac:dyDescent="0.35"/>
    <row r="1409" customFormat="1" x14ac:dyDescent="0.35"/>
    <row r="1410" customFormat="1" x14ac:dyDescent="0.35"/>
    <row r="1411" customFormat="1" x14ac:dyDescent="0.35"/>
    <row r="1412" customFormat="1" x14ac:dyDescent="0.35"/>
    <row r="1413" customFormat="1" x14ac:dyDescent="0.35"/>
    <row r="1414" customFormat="1" x14ac:dyDescent="0.35"/>
    <row r="1415" customFormat="1" x14ac:dyDescent="0.35"/>
    <row r="1416" customFormat="1" x14ac:dyDescent="0.35"/>
    <row r="1417" customFormat="1" x14ac:dyDescent="0.35"/>
    <row r="1418" customFormat="1" x14ac:dyDescent="0.35"/>
    <row r="1419" customFormat="1" x14ac:dyDescent="0.35"/>
    <row r="1420" customFormat="1" x14ac:dyDescent="0.35"/>
    <row r="1421" customFormat="1" x14ac:dyDescent="0.35"/>
    <row r="1422" customFormat="1" x14ac:dyDescent="0.35"/>
    <row r="1423" customFormat="1" x14ac:dyDescent="0.35"/>
    <row r="1424" customFormat="1" x14ac:dyDescent="0.35"/>
    <row r="1425" customFormat="1" x14ac:dyDescent="0.35"/>
    <row r="1426" customFormat="1" x14ac:dyDescent="0.35"/>
    <row r="1427" customFormat="1" x14ac:dyDescent="0.35"/>
    <row r="1428" customFormat="1" x14ac:dyDescent="0.35"/>
    <row r="1429" customFormat="1" x14ac:dyDescent="0.35"/>
    <row r="1430" customFormat="1" x14ac:dyDescent="0.35"/>
    <row r="1431" customFormat="1" x14ac:dyDescent="0.35"/>
    <row r="1432" customFormat="1" x14ac:dyDescent="0.35"/>
    <row r="1433" customFormat="1" x14ac:dyDescent="0.35"/>
    <row r="1434" customFormat="1" x14ac:dyDescent="0.35"/>
    <row r="1435" customFormat="1" x14ac:dyDescent="0.35"/>
    <row r="1436" customFormat="1" x14ac:dyDescent="0.35"/>
    <row r="1437" customFormat="1" x14ac:dyDescent="0.35"/>
    <row r="1438" customFormat="1" x14ac:dyDescent="0.35"/>
    <row r="1439" customFormat="1" x14ac:dyDescent="0.35"/>
    <row r="1440" customFormat="1" x14ac:dyDescent="0.35"/>
    <row r="1441" customFormat="1" x14ac:dyDescent="0.35"/>
    <row r="1442" customFormat="1" x14ac:dyDescent="0.35"/>
    <row r="1443" customFormat="1" x14ac:dyDescent="0.35"/>
    <row r="1444" customFormat="1" x14ac:dyDescent="0.35"/>
    <row r="1445" customFormat="1" x14ac:dyDescent="0.35"/>
    <row r="1446" customFormat="1" x14ac:dyDescent="0.35"/>
    <row r="1447" customFormat="1" x14ac:dyDescent="0.35"/>
    <row r="1448" customFormat="1" x14ac:dyDescent="0.35"/>
    <row r="1449" customFormat="1" x14ac:dyDescent="0.35"/>
    <row r="1450" customFormat="1" x14ac:dyDescent="0.35"/>
    <row r="1451" customFormat="1" x14ac:dyDescent="0.35"/>
    <row r="1452" customFormat="1" x14ac:dyDescent="0.35"/>
    <row r="1453" customFormat="1" x14ac:dyDescent="0.35"/>
    <row r="1454" customFormat="1" x14ac:dyDescent="0.35"/>
    <row r="1455" customFormat="1" x14ac:dyDescent="0.35"/>
    <row r="1456" customFormat="1" x14ac:dyDescent="0.35"/>
    <row r="1457" customFormat="1" x14ac:dyDescent="0.35"/>
    <row r="1458" customFormat="1" x14ac:dyDescent="0.35"/>
    <row r="1459" customFormat="1" x14ac:dyDescent="0.35"/>
    <row r="1460" customFormat="1" x14ac:dyDescent="0.35"/>
    <row r="1461" customFormat="1" x14ac:dyDescent="0.35"/>
    <row r="1462" customFormat="1" x14ac:dyDescent="0.35"/>
    <row r="1463" customFormat="1" x14ac:dyDescent="0.35"/>
    <row r="1464" customFormat="1" x14ac:dyDescent="0.35"/>
    <row r="1465" customFormat="1" x14ac:dyDescent="0.35"/>
    <row r="1466" customFormat="1" x14ac:dyDescent="0.35"/>
    <row r="1467" customFormat="1" x14ac:dyDescent="0.35"/>
    <row r="1468" customFormat="1" x14ac:dyDescent="0.35"/>
    <row r="1469" customFormat="1" x14ac:dyDescent="0.35"/>
    <row r="1470" customFormat="1" x14ac:dyDescent="0.35"/>
    <row r="1471" customFormat="1" x14ac:dyDescent="0.35"/>
    <row r="1472" customFormat="1" x14ac:dyDescent="0.35"/>
    <row r="1473" customFormat="1" x14ac:dyDescent="0.35"/>
    <row r="1474" customFormat="1" x14ac:dyDescent="0.35"/>
    <row r="1475" customFormat="1" x14ac:dyDescent="0.35"/>
    <row r="1476" customFormat="1" x14ac:dyDescent="0.35"/>
    <row r="1477" customFormat="1" x14ac:dyDescent="0.35"/>
    <row r="1478" customFormat="1" x14ac:dyDescent="0.35"/>
    <row r="1479" customFormat="1" x14ac:dyDescent="0.35"/>
    <row r="1480" customFormat="1" x14ac:dyDescent="0.35"/>
    <row r="1481" customFormat="1" x14ac:dyDescent="0.35"/>
    <row r="1482" customFormat="1" x14ac:dyDescent="0.35"/>
    <row r="1483" customFormat="1" x14ac:dyDescent="0.35"/>
    <row r="1484" customFormat="1" x14ac:dyDescent="0.35"/>
    <row r="1485" customFormat="1" x14ac:dyDescent="0.35"/>
    <row r="1486" customFormat="1" x14ac:dyDescent="0.35"/>
    <row r="1487" customFormat="1" x14ac:dyDescent="0.35"/>
    <row r="1488" customFormat="1" x14ac:dyDescent="0.35"/>
    <row r="1489" customFormat="1" x14ac:dyDescent="0.35"/>
    <row r="1490" customFormat="1" x14ac:dyDescent="0.35"/>
    <row r="1491" customFormat="1" x14ac:dyDescent="0.35"/>
    <row r="1492" customFormat="1" x14ac:dyDescent="0.35"/>
    <row r="1493" customFormat="1" x14ac:dyDescent="0.35"/>
    <row r="1494" customFormat="1" x14ac:dyDescent="0.35"/>
    <row r="1495" customFormat="1" x14ac:dyDescent="0.35"/>
    <row r="1496" customFormat="1" x14ac:dyDescent="0.35"/>
    <row r="1497" customFormat="1" x14ac:dyDescent="0.35"/>
    <row r="1498" customFormat="1" x14ac:dyDescent="0.35"/>
    <row r="1499" customFormat="1" x14ac:dyDescent="0.35"/>
    <row r="1500" customFormat="1" x14ac:dyDescent="0.35"/>
    <row r="1501" customFormat="1" x14ac:dyDescent="0.35"/>
    <row r="1502" customFormat="1" x14ac:dyDescent="0.35"/>
    <row r="1503" customFormat="1" x14ac:dyDescent="0.35"/>
    <row r="1504" customFormat="1" x14ac:dyDescent="0.35"/>
    <row r="1505" customFormat="1" x14ac:dyDescent="0.35"/>
    <row r="1506" customFormat="1" x14ac:dyDescent="0.35"/>
    <row r="1507" customFormat="1" x14ac:dyDescent="0.35"/>
    <row r="1508" customFormat="1" x14ac:dyDescent="0.35"/>
    <row r="1509" customFormat="1" x14ac:dyDescent="0.35"/>
    <row r="1510" customFormat="1" x14ac:dyDescent="0.35"/>
    <row r="1511" customFormat="1" x14ac:dyDescent="0.35"/>
    <row r="1512" customFormat="1" x14ac:dyDescent="0.35"/>
    <row r="1513" customFormat="1" x14ac:dyDescent="0.35"/>
    <row r="1514" customFormat="1" x14ac:dyDescent="0.35"/>
    <row r="1515" customFormat="1" x14ac:dyDescent="0.35"/>
    <row r="1516" customFormat="1" x14ac:dyDescent="0.35"/>
    <row r="1517" customFormat="1" x14ac:dyDescent="0.35"/>
    <row r="1518" customFormat="1" x14ac:dyDescent="0.35"/>
    <row r="1519" customFormat="1" x14ac:dyDescent="0.35"/>
    <row r="1520" customFormat="1" x14ac:dyDescent="0.35"/>
    <row r="1521" customFormat="1" x14ac:dyDescent="0.35"/>
    <row r="1522" customFormat="1" x14ac:dyDescent="0.35"/>
    <row r="1523" customFormat="1" x14ac:dyDescent="0.35"/>
    <row r="1524" customFormat="1" x14ac:dyDescent="0.35"/>
    <row r="1525" customFormat="1" x14ac:dyDescent="0.35"/>
    <row r="1526" customFormat="1" x14ac:dyDescent="0.35"/>
    <row r="1527" customFormat="1" x14ac:dyDescent="0.35"/>
    <row r="1528" customFormat="1" x14ac:dyDescent="0.35"/>
    <row r="1529" customFormat="1" x14ac:dyDescent="0.35"/>
    <row r="1530" customFormat="1" x14ac:dyDescent="0.35"/>
    <row r="1531" customFormat="1" x14ac:dyDescent="0.35"/>
    <row r="1532" customFormat="1" x14ac:dyDescent="0.35"/>
  </sheetData>
  <mergeCells count="22">
    <mergeCell ref="A4:Q4"/>
    <mergeCell ref="R4:S4"/>
    <mergeCell ref="A7:Q7"/>
    <mergeCell ref="R7:S7"/>
    <mergeCell ref="A10:Q10"/>
    <mergeCell ref="R10:S10"/>
    <mergeCell ref="A25:Q25"/>
    <mergeCell ref="R25:S25"/>
    <mergeCell ref="A32:Q32"/>
    <mergeCell ref="R32:S32"/>
    <mergeCell ref="A37:Q37"/>
    <mergeCell ref="R37:S37"/>
    <mergeCell ref="A77:Q77"/>
    <mergeCell ref="R77:S77"/>
    <mergeCell ref="B90:C90"/>
    <mergeCell ref="B92:C92"/>
    <mergeCell ref="A40:Q40"/>
    <mergeCell ref="R40:S40"/>
    <mergeCell ref="A44:Q44"/>
    <mergeCell ref="R44:S44"/>
    <mergeCell ref="A73:Q73"/>
    <mergeCell ref="R73:S7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D2E1-6555-4843-9C7A-EBB5ABD07638}">
  <dimension ref="A1:I60"/>
  <sheetViews>
    <sheetView workbookViewId="0">
      <selection activeCell="A2" sqref="A2"/>
    </sheetView>
  </sheetViews>
  <sheetFormatPr defaultRowHeight="15.5" x14ac:dyDescent="0.35"/>
  <cols>
    <col min="1" max="1" width="43.84375" bestFit="1" customWidth="1"/>
    <col min="2" max="2" width="10.765625" bestFit="1" customWidth="1"/>
    <col min="3" max="3" width="21.84375" bestFit="1" customWidth="1"/>
    <col min="4" max="4" width="16.84375" bestFit="1" customWidth="1"/>
    <col min="5" max="5" width="14" bestFit="1" customWidth="1"/>
    <col min="6" max="6" width="7.69140625" bestFit="1" customWidth="1"/>
    <col min="7" max="7" width="8.84375" style="1"/>
  </cols>
  <sheetData>
    <row r="1" spans="1:7" x14ac:dyDescent="0.35">
      <c r="A1" s="1" t="s">
        <v>1471</v>
      </c>
    </row>
    <row r="3" spans="1:7" x14ac:dyDescent="0.35">
      <c r="A3" s="21" t="s">
        <v>122</v>
      </c>
      <c r="B3" s="22" t="s">
        <v>16</v>
      </c>
      <c r="C3" s="22" t="s">
        <v>20</v>
      </c>
      <c r="D3" s="22" t="s">
        <v>21</v>
      </c>
      <c r="E3" s="22" t="s">
        <v>22</v>
      </c>
      <c r="F3" s="22" t="s">
        <v>24</v>
      </c>
      <c r="G3" s="24" t="s">
        <v>23</v>
      </c>
    </row>
    <row r="4" spans="1:7" x14ac:dyDescent="0.35">
      <c r="A4" s="21" t="s">
        <v>0</v>
      </c>
      <c r="B4" s="22">
        <v>124</v>
      </c>
      <c r="C4" s="22">
        <v>1562</v>
      </c>
      <c r="D4" s="23">
        <v>450</v>
      </c>
      <c r="E4" s="22">
        <f>'Table 4 - Allocations'!E11</f>
        <v>1410</v>
      </c>
      <c r="F4" s="22">
        <f>'Table 5 - Windfall'!F5</f>
        <v>900</v>
      </c>
      <c r="G4" s="24">
        <f>SUM(B4:F4)</f>
        <v>4446</v>
      </c>
    </row>
    <row r="5" spans="1:7" x14ac:dyDescent="0.35">
      <c r="A5" s="12" t="s">
        <v>2</v>
      </c>
      <c r="B5" s="15">
        <v>128</v>
      </c>
      <c r="C5" s="15">
        <v>1001</v>
      </c>
      <c r="D5" s="15">
        <f>'Table 4 - Allocations'!D105</f>
        <v>0</v>
      </c>
      <c r="E5" s="15">
        <f>'Table 4 - Allocations'!F105</f>
        <v>350</v>
      </c>
      <c r="F5" s="15">
        <f>'Table 5 - Windfall'!F6</f>
        <v>0</v>
      </c>
      <c r="G5" s="16">
        <f t="shared" ref="G5:G19" si="0">SUM(B5:F5)</f>
        <v>1479</v>
      </c>
    </row>
    <row r="6" spans="1:7" x14ac:dyDescent="0.35">
      <c r="A6" s="3" t="s">
        <v>1</v>
      </c>
      <c r="B6">
        <v>459</v>
      </c>
      <c r="C6">
        <v>1618</v>
      </c>
      <c r="D6">
        <f>'Table 4 - Allocations'!D106</f>
        <v>30</v>
      </c>
      <c r="E6">
        <f>'Table 4 - Allocations'!F106</f>
        <v>180</v>
      </c>
      <c r="F6">
        <f>'Table 5 - Windfall'!F7</f>
        <v>0</v>
      </c>
      <c r="G6" s="20">
        <f t="shared" si="0"/>
        <v>2287</v>
      </c>
    </row>
    <row r="7" spans="1:7" x14ac:dyDescent="0.35">
      <c r="A7" s="5" t="s">
        <v>50</v>
      </c>
      <c r="B7" s="17">
        <v>31</v>
      </c>
      <c r="C7" s="17">
        <v>84</v>
      </c>
      <c r="D7" s="17">
        <v>0</v>
      </c>
      <c r="E7" s="17">
        <v>0</v>
      </c>
      <c r="F7" s="17">
        <v>0</v>
      </c>
      <c r="G7" s="19">
        <f t="shared" si="0"/>
        <v>115</v>
      </c>
    </row>
    <row r="8" spans="1:7" x14ac:dyDescent="0.35">
      <c r="A8" s="12" t="s">
        <v>3</v>
      </c>
      <c r="B8" s="15">
        <v>1</v>
      </c>
      <c r="C8" s="15">
        <v>152</v>
      </c>
      <c r="D8" s="15">
        <f>'Table 4 - Allocations'!D107</f>
        <v>10</v>
      </c>
      <c r="E8" s="15">
        <f>'Table 4 - Allocations'!F107</f>
        <v>100</v>
      </c>
      <c r="F8" s="15">
        <f>'Table 5 - Windfall'!F8</f>
        <v>69</v>
      </c>
      <c r="G8" s="16">
        <f t="shared" si="0"/>
        <v>332</v>
      </c>
    </row>
    <row r="9" spans="1:7" x14ac:dyDescent="0.35">
      <c r="A9" s="5" t="s">
        <v>4</v>
      </c>
      <c r="B9" s="17">
        <v>2</v>
      </c>
      <c r="C9" s="17">
        <v>344</v>
      </c>
      <c r="D9" s="18">
        <v>0</v>
      </c>
      <c r="E9" s="17">
        <f>'Table 4 - Allocations'!F108</f>
        <v>100</v>
      </c>
      <c r="F9" s="17">
        <f>'Table 5 - Windfall'!F9</f>
        <v>69</v>
      </c>
      <c r="G9" s="19">
        <f t="shared" si="0"/>
        <v>515</v>
      </c>
    </row>
    <row r="10" spans="1:7" x14ac:dyDescent="0.35">
      <c r="A10" s="12" t="s">
        <v>5</v>
      </c>
      <c r="B10" s="15">
        <v>-1</v>
      </c>
      <c r="C10" s="15">
        <v>5</v>
      </c>
      <c r="D10" s="25">
        <v>48</v>
      </c>
      <c r="E10" s="15">
        <f>'Table 4 - Allocations'!F109</f>
        <v>90</v>
      </c>
      <c r="F10" s="15">
        <f>'Table 5 - Windfall'!F10</f>
        <v>47</v>
      </c>
      <c r="G10" s="16">
        <f t="shared" si="0"/>
        <v>189</v>
      </c>
    </row>
    <row r="11" spans="1:7" x14ac:dyDescent="0.35">
      <c r="A11" s="3" t="s">
        <v>6</v>
      </c>
      <c r="B11">
        <v>0</v>
      </c>
      <c r="C11">
        <v>29</v>
      </c>
      <c r="D11">
        <f>'Table 4 - Allocations'!D110</f>
        <v>24</v>
      </c>
      <c r="E11">
        <f>'Table 4 - Allocations'!F110</f>
        <v>100</v>
      </c>
      <c r="F11">
        <f>'Table 5 - Windfall'!F11</f>
        <v>47</v>
      </c>
      <c r="G11" s="20">
        <f t="shared" si="0"/>
        <v>200</v>
      </c>
    </row>
    <row r="12" spans="1:7" x14ac:dyDescent="0.35">
      <c r="A12" s="3" t="s">
        <v>7</v>
      </c>
      <c r="B12">
        <v>-1</v>
      </c>
      <c r="C12">
        <v>10</v>
      </c>
      <c r="D12">
        <f>'Table 4 - Allocations'!D111</f>
        <v>0</v>
      </c>
      <c r="E12">
        <f>'Table 4 - Allocations'!F111</f>
        <v>120</v>
      </c>
      <c r="F12">
        <f>'Table 5 - Windfall'!F12</f>
        <v>47</v>
      </c>
      <c r="G12" s="20">
        <f t="shared" si="0"/>
        <v>176</v>
      </c>
    </row>
    <row r="13" spans="1:7" x14ac:dyDescent="0.35">
      <c r="A13" s="3" t="s">
        <v>13</v>
      </c>
      <c r="B13">
        <v>31</v>
      </c>
      <c r="C13">
        <v>53</v>
      </c>
      <c r="D13" s="8">
        <v>17</v>
      </c>
      <c r="E13">
        <f>'Table 4 - Allocations'!F112</f>
        <v>0</v>
      </c>
      <c r="F13">
        <f>'Table 5 - Windfall'!F13</f>
        <v>47</v>
      </c>
      <c r="G13" s="20">
        <f t="shared" si="0"/>
        <v>148</v>
      </c>
    </row>
    <row r="14" spans="1:7" x14ac:dyDescent="0.35">
      <c r="A14" s="5" t="s">
        <v>8</v>
      </c>
      <c r="B14" s="17">
        <v>18</v>
      </c>
      <c r="C14" s="17">
        <v>4</v>
      </c>
      <c r="D14" s="17">
        <f>'Table 4 - Allocations'!D113</f>
        <v>0</v>
      </c>
      <c r="E14" s="17">
        <f>'Table 4 - Allocations'!F113</f>
        <v>100</v>
      </c>
      <c r="F14" s="17">
        <f>'Table 5 - Windfall'!F14</f>
        <v>47</v>
      </c>
      <c r="G14" s="19">
        <f t="shared" si="0"/>
        <v>169</v>
      </c>
    </row>
    <row r="15" spans="1:7" x14ac:dyDescent="0.35">
      <c r="A15" s="12" t="s">
        <v>9</v>
      </c>
      <c r="B15" s="15">
        <v>0</v>
      </c>
      <c r="C15" s="15">
        <v>0</v>
      </c>
      <c r="D15" s="15">
        <f>'Table 4 - Allocations'!D115</f>
        <v>0</v>
      </c>
      <c r="E15" s="15">
        <f>'Table 4 - Allocations'!F115</f>
        <v>0</v>
      </c>
      <c r="F15" s="15">
        <f>'Table 5 - Windfall'!F15</f>
        <v>20</v>
      </c>
      <c r="G15" s="16">
        <f t="shared" si="0"/>
        <v>20</v>
      </c>
    </row>
    <row r="16" spans="1:7" x14ac:dyDescent="0.35">
      <c r="A16" s="3" t="s">
        <v>10</v>
      </c>
      <c r="B16">
        <v>0</v>
      </c>
      <c r="C16">
        <v>1</v>
      </c>
      <c r="D16">
        <f>'Table 4 - Allocations'!D116</f>
        <v>0</v>
      </c>
      <c r="E16">
        <f>'Table 4 - Allocations'!F116</f>
        <v>55</v>
      </c>
      <c r="F16">
        <f>'Table 5 - Windfall'!F16</f>
        <v>18</v>
      </c>
      <c r="G16" s="20">
        <f t="shared" si="0"/>
        <v>74</v>
      </c>
    </row>
    <row r="17" spans="1:9" x14ac:dyDescent="0.35">
      <c r="A17" s="3" t="s">
        <v>11</v>
      </c>
      <c r="B17">
        <v>0</v>
      </c>
      <c r="C17">
        <v>0</v>
      </c>
      <c r="D17">
        <f>'Table 4 - Allocations'!D117</f>
        <v>0</v>
      </c>
      <c r="E17">
        <f>'Table 4 - Allocations'!F117</f>
        <v>40</v>
      </c>
      <c r="F17">
        <f>'Table 5 - Windfall'!F17</f>
        <v>18</v>
      </c>
      <c r="G17" s="20">
        <f t="shared" si="0"/>
        <v>58</v>
      </c>
    </row>
    <row r="18" spans="1:9" x14ac:dyDescent="0.35">
      <c r="A18" s="3" t="s">
        <v>12</v>
      </c>
      <c r="B18">
        <v>0</v>
      </c>
      <c r="C18">
        <v>0</v>
      </c>
      <c r="D18">
        <f>'Table 4 - Allocations'!D118</f>
        <v>0</v>
      </c>
      <c r="E18">
        <f>'Table 4 - Allocations'!F118</f>
        <v>60</v>
      </c>
      <c r="F18">
        <f>'Table 5 - Windfall'!F18</f>
        <v>18</v>
      </c>
      <c r="G18" s="20">
        <f t="shared" si="0"/>
        <v>78</v>
      </c>
    </row>
    <row r="19" spans="1:9" x14ac:dyDescent="0.35">
      <c r="A19" s="5" t="s">
        <v>14</v>
      </c>
      <c r="B19" s="17">
        <v>3</v>
      </c>
      <c r="C19" s="17">
        <v>86</v>
      </c>
      <c r="D19" s="18">
        <v>0</v>
      </c>
      <c r="E19" s="17">
        <f>'Table 4 - Allocations'!F119</f>
        <v>0</v>
      </c>
      <c r="F19" s="17">
        <f>'Table 5 - Windfall'!F19</f>
        <v>18</v>
      </c>
      <c r="G19" s="19">
        <f t="shared" si="0"/>
        <v>107</v>
      </c>
    </row>
    <row r="20" spans="1:9" x14ac:dyDescent="0.35">
      <c r="A20" s="12" t="s">
        <v>35</v>
      </c>
      <c r="B20" s="15">
        <v>0</v>
      </c>
      <c r="C20" s="15">
        <v>4</v>
      </c>
      <c r="D20" s="15">
        <f>'Table 4 - Allocations'!D114</f>
        <v>0</v>
      </c>
      <c r="E20" s="15">
        <f>'Table 4 - Allocations'!F114</f>
        <v>200</v>
      </c>
      <c r="F20" s="15">
        <v>0</v>
      </c>
      <c r="G20" s="16">
        <f>SUM(B20:F20)</f>
        <v>204</v>
      </c>
    </row>
    <row r="21" spans="1:9" x14ac:dyDescent="0.35">
      <c r="A21" s="5" t="s">
        <v>15</v>
      </c>
      <c r="B21" s="17">
        <v>39</v>
      </c>
      <c r="C21" s="17">
        <v>233</v>
      </c>
      <c r="D21" s="17">
        <f>'Table 4 - Allocations'!D120</f>
        <v>0</v>
      </c>
      <c r="E21" s="17">
        <f>'Table 4 - Allocations'!F120</f>
        <v>0</v>
      </c>
      <c r="F21" s="17">
        <v>130</v>
      </c>
      <c r="G21" s="19">
        <f>SUM(B21:F21)</f>
        <v>402</v>
      </c>
    </row>
    <row r="22" spans="1:9" s="1" customFormat="1" x14ac:dyDescent="0.35">
      <c r="A22" s="26" t="s">
        <v>23</v>
      </c>
      <c r="B22" s="27">
        <f>SUM(B4:B21)</f>
        <v>834</v>
      </c>
      <c r="C22" s="27">
        <f>SUM(C4:C21)</f>
        <v>5186</v>
      </c>
      <c r="D22" s="27">
        <f>SUM(D4:D21)</f>
        <v>579</v>
      </c>
      <c r="E22" s="27">
        <f>SUM(E4:E21)</f>
        <v>2905</v>
      </c>
      <c r="F22" s="27">
        <f>SUM(F4:F21)</f>
        <v>1495</v>
      </c>
      <c r="G22" s="24">
        <f>SUM(B22:F22)</f>
        <v>10999</v>
      </c>
    </row>
    <row r="23" spans="1:9" s="1" customFormat="1" x14ac:dyDescent="0.35"/>
    <row r="24" spans="1:9" x14ac:dyDescent="0.35">
      <c r="A24" t="s">
        <v>119</v>
      </c>
      <c r="G24" s="1">
        <v>312</v>
      </c>
    </row>
    <row r="26" spans="1:9" x14ac:dyDescent="0.35">
      <c r="A26" t="s">
        <v>120</v>
      </c>
      <c r="G26" s="1">
        <f>SUM(G22:G25)</f>
        <v>11311</v>
      </c>
    </row>
    <row r="28" spans="1:9" x14ac:dyDescent="0.35">
      <c r="A28" s="1" t="s">
        <v>1390</v>
      </c>
    </row>
    <row r="31" spans="1:9" x14ac:dyDescent="0.35">
      <c r="A31" s="28" t="s">
        <v>121</v>
      </c>
    </row>
    <row r="32" spans="1:9" x14ac:dyDescent="0.35">
      <c r="I32" s="1" t="s">
        <v>1482</v>
      </c>
    </row>
    <row r="33" spans="1:9" x14ac:dyDescent="0.35">
      <c r="I33" s="1"/>
    </row>
    <row r="34" spans="1:9" x14ac:dyDescent="0.35">
      <c r="A34" t="s">
        <v>118</v>
      </c>
      <c r="B34">
        <f>B4</f>
        <v>124</v>
      </c>
      <c r="C34">
        <f t="shared" ref="C34:F34" si="1">C4</f>
        <v>1562</v>
      </c>
      <c r="D34">
        <f t="shared" si="1"/>
        <v>450</v>
      </c>
      <c r="E34">
        <f t="shared" si="1"/>
        <v>1410</v>
      </c>
      <c r="F34">
        <f t="shared" si="1"/>
        <v>900</v>
      </c>
      <c r="G34" s="1">
        <f>SUM(B34:F34)</f>
        <v>4446</v>
      </c>
      <c r="I34" s="1">
        <v>4445</v>
      </c>
    </row>
    <row r="35" spans="1:9" x14ac:dyDescent="0.35">
      <c r="A35" t="s">
        <v>1387</v>
      </c>
      <c r="B35">
        <f>B5+B6+B7</f>
        <v>618</v>
      </c>
      <c r="C35">
        <f>C5+C6+C7</f>
        <v>2703</v>
      </c>
      <c r="D35">
        <f>D5+D6+D7</f>
        <v>30</v>
      </c>
      <c r="E35">
        <f>E5+E6+E7</f>
        <v>530</v>
      </c>
      <c r="F35">
        <f>F5+F6+F7</f>
        <v>0</v>
      </c>
      <c r="G35" s="1">
        <f>SUM(B35:F35)</f>
        <v>3881</v>
      </c>
      <c r="I35" s="1">
        <v>3880</v>
      </c>
    </row>
    <row r="36" spans="1:9" x14ac:dyDescent="0.35">
      <c r="A36" t="s">
        <v>1388</v>
      </c>
      <c r="B36">
        <f>SUM(B8:B21)</f>
        <v>92</v>
      </c>
      <c r="C36">
        <f>SUM(C8:C21)</f>
        <v>921</v>
      </c>
      <c r="D36">
        <f>SUM(D8:D21)</f>
        <v>99</v>
      </c>
      <c r="E36">
        <f>SUM(E8:E21)</f>
        <v>965</v>
      </c>
      <c r="F36">
        <f>SUM(F8:F21)</f>
        <v>595</v>
      </c>
      <c r="G36" s="1">
        <f>SUM(B36:F36)</f>
        <v>2672</v>
      </c>
      <c r="I36" s="1">
        <v>2675</v>
      </c>
    </row>
    <row r="37" spans="1:9" x14ac:dyDescent="0.35">
      <c r="A37" t="s">
        <v>17</v>
      </c>
      <c r="B37">
        <f>B8+B9</f>
        <v>3</v>
      </c>
      <c r="C37">
        <f t="shared" ref="C37:D37" si="2">C8+C9</f>
        <v>496</v>
      </c>
      <c r="D37">
        <f t="shared" si="2"/>
        <v>10</v>
      </c>
      <c r="E37">
        <f>E8+E9</f>
        <v>200</v>
      </c>
      <c r="F37">
        <f>F8+F9</f>
        <v>138</v>
      </c>
      <c r="G37" s="1">
        <f t="shared" ref="G37:G39" si="3">SUM(B37:F37)</f>
        <v>847</v>
      </c>
      <c r="I37" s="1">
        <v>850</v>
      </c>
    </row>
    <row r="38" spans="1:9" x14ac:dyDescent="0.35">
      <c r="A38" t="s">
        <v>19</v>
      </c>
      <c r="B38">
        <f>B10+B11+B12+B13+B14</f>
        <v>47</v>
      </c>
      <c r="C38">
        <f>C10+C11+C12+C13+C14</f>
        <v>101</v>
      </c>
      <c r="D38">
        <f>D10+D11+D12+D13+D14</f>
        <v>89</v>
      </c>
      <c r="E38">
        <f>E10+E11+E12+E13+E14</f>
        <v>410</v>
      </c>
      <c r="F38">
        <f>F10+F11+F12+F13+F14</f>
        <v>235</v>
      </c>
      <c r="G38" s="1">
        <f t="shared" si="3"/>
        <v>882</v>
      </c>
      <c r="I38" s="1">
        <v>880</v>
      </c>
    </row>
    <row r="39" spans="1:9" x14ac:dyDescent="0.35">
      <c r="A39" t="s">
        <v>18</v>
      </c>
      <c r="B39">
        <f>B15+B16+B17+B18+B19</f>
        <v>3</v>
      </c>
      <c r="C39">
        <f t="shared" ref="C39:F39" si="4">C15+C16+C17+C18+C19</f>
        <v>87</v>
      </c>
      <c r="D39">
        <f t="shared" si="4"/>
        <v>0</v>
      </c>
      <c r="E39">
        <f t="shared" si="4"/>
        <v>155</v>
      </c>
      <c r="F39">
        <f t="shared" si="4"/>
        <v>92</v>
      </c>
      <c r="G39" s="1">
        <f t="shared" si="3"/>
        <v>337</v>
      </c>
      <c r="I39" s="1">
        <v>340</v>
      </c>
    </row>
    <row r="40" spans="1:9" x14ac:dyDescent="0.35">
      <c r="A40" t="s">
        <v>51</v>
      </c>
      <c r="B40">
        <f>B20+B21</f>
        <v>39</v>
      </c>
      <c r="C40">
        <f>C20+C21</f>
        <v>237</v>
      </c>
      <c r="D40">
        <f>D20+D21</f>
        <v>0</v>
      </c>
      <c r="E40">
        <f>E20+E21</f>
        <v>200</v>
      </c>
      <c r="F40">
        <f>F20+F21</f>
        <v>130</v>
      </c>
      <c r="G40" s="1">
        <f>SUM(B40:F40)</f>
        <v>606</v>
      </c>
      <c r="I40" s="1">
        <v>605</v>
      </c>
    </row>
    <row r="43" spans="1:9" x14ac:dyDescent="0.35">
      <c r="A43" t="s">
        <v>49</v>
      </c>
      <c r="C43" s="10">
        <f>(B22+C22)/G26</f>
        <v>0.53222526743877641</v>
      </c>
      <c r="E43" s="101" t="s">
        <v>1483</v>
      </c>
      <c r="F43" s="15"/>
      <c r="G43" s="102"/>
      <c r="H43" s="15"/>
      <c r="I43" s="13"/>
    </row>
    <row r="44" spans="1:9" x14ac:dyDescent="0.35">
      <c r="A44" t="s">
        <v>1389</v>
      </c>
      <c r="C44" s="10">
        <f>F22/G26</f>
        <v>0.13217222173105825</v>
      </c>
      <c r="E44" s="103" t="s">
        <v>1484</v>
      </c>
      <c r="F44" s="104"/>
      <c r="G44" s="104"/>
      <c r="H44" s="104"/>
      <c r="I44" s="105"/>
    </row>
    <row r="45" spans="1:9" x14ac:dyDescent="0.35">
      <c r="A45" t="s">
        <v>1479</v>
      </c>
      <c r="C45" s="10">
        <f>('Table 8 - Trajectory C, D &amp; E'!AH296+'Table 2a - Completions'!D269+'Table 2a - Completions'!D270+SUM('Table 2a - Completions'!AA35:AA48))/'Table 1 - Summary Sheet'!G26</f>
        <v>0.40792149235257713</v>
      </c>
      <c r="E45" s="103"/>
      <c r="F45" s="104"/>
      <c r="G45" s="104"/>
      <c r="H45" s="104"/>
      <c r="I45" s="105"/>
    </row>
    <row r="46" spans="1:9" x14ac:dyDescent="0.35">
      <c r="E46" s="103"/>
      <c r="F46" s="104"/>
      <c r="G46" s="104"/>
      <c r="H46" s="104"/>
      <c r="I46" s="105"/>
    </row>
    <row r="47" spans="1:9" x14ac:dyDescent="0.35">
      <c r="A47" s="1" t="s">
        <v>113</v>
      </c>
      <c r="E47" s="103"/>
      <c r="F47" s="104"/>
      <c r="G47" s="104"/>
      <c r="H47" s="104"/>
      <c r="I47" s="105"/>
    </row>
    <row r="48" spans="1:9" x14ac:dyDescent="0.35">
      <c r="A48" t="s">
        <v>16</v>
      </c>
      <c r="B48">
        <v>70</v>
      </c>
      <c r="E48" s="103"/>
      <c r="F48" s="104"/>
      <c r="G48" s="104"/>
      <c r="H48" s="104"/>
      <c r="I48" s="105"/>
    </row>
    <row r="49" spans="1:9" x14ac:dyDescent="0.35">
      <c r="A49" t="s">
        <v>48</v>
      </c>
      <c r="B49">
        <v>291</v>
      </c>
      <c r="E49" s="103"/>
      <c r="F49" s="104"/>
      <c r="G49" s="104"/>
      <c r="H49" s="104"/>
      <c r="I49" s="105"/>
    </row>
    <row r="50" spans="1:9" x14ac:dyDescent="0.35">
      <c r="A50" t="s">
        <v>24</v>
      </c>
      <c r="B50">
        <v>1495</v>
      </c>
      <c r="E50" s="103"/>
      <c r="F50" s="104"/>
      <c r="G50" s="104"/>
      <c r="H50" s="104"/>
      <c r="I50" s="105"/>
    </row>
    <row r="51" spans="1:9" x14ac:dyDescent="0.35">
      <c r="A51" t="s">
        <v>114</v>
      </c>
      <c r="B51">
        <v>40</v>
      </c>
      <c r="E51" s="103" t="s">
        <v>1485</v>
      </c>
      <c r="F51" s="104"/>
      <c r="G51" s="104"/>
      <c r="H51" s="104"/>
      <c r="I51" s="105"/>
    </row>
    <row r="52" spans="1:9" x14ac:dyDescent="0.35">
      <c r="A52" t="s">
        <v>116</v>
      </c>
      <c r="B52">
        <f>SUM(B48:B51)</f>
        <v>1896</v>
      </c>
      <c r="E52" s="103"/>
      <c r="F52" s="104"/>
      <c r="G52" s="104"/>
      <c r="H52" s="104"/>
      <c r="I52" s="105"/>
    </row>
    <row r="53" spans="1:9" x14ac:dyDescent="0.35">
      <c r="A53" t="s">
        <v>115</v>
      </c>
      <c r="B53" s="10">
        <f>B52/G26</f>
        <v>0.16762443638935551</v>
      </c>
      <c r="E53" s="106"/>
      <c r="F53" s="107"/>
      <c r="G53" s="107"/>
      <c r="H53" s="107"/>
      <c r="I53" s="108"/>
    </row>
    <row r="54" spans="1:9" x14ac:dyDescent="0.35">
      <c r="E54" s="106"/>
      <c r="F54" s="107"/>
      <c r="G54" s="107"/>
      <c r="H54" s="107"/>
      <c r="I54" s="108"/>
    </row>
    <row r="55" spans="1:9" x14ac:dyDescent="0.35">
      <c r="E55" s="106"/>
      <c r="F55" s="107"/>
      <c r="G55" s="107"/>
      <c r="H55" s="107"/>
      <c r="I55" s="108"/>
    </row>
    <row r="56" spans="1:9" x14ac:dyDescent="0.35">
      <c r="A56" t="s">
        <v>117</v>
      </c>
      <c r="B56">
        <v>1324</v>
      </c>
      <c r="E56" s="106"/>
      <c r="F56" s="107"/>
      <c r="G56" s="107"/>
      <c r="H56" s="107"/>
      <c r="I56" s="108"/>
    </row>
    <row r="57" spans="1:9" x14ac:dyDescent="0.35">
      <c r="A57" t="s">
        <v>15</v>
      </c>
      <c r="B57">
        <f>C4-B56</f>
        <v>238</v>
      </c>
      <c r="E57" s="103" t="s">
        <v>1486</v>
      </c>
      <c r="F57" s="104"/>
      <c r="G57" s="104"/>
      <c r="H57" s="104"/>
      <c r="I57" s="105"/>
    </row>
    <row r="58" spans="1:9" x14ac:dyDescent="0.35">
      <c r="A58" t="s">
        <v>118</v>
      </c>
      <c r="B58">
        <f>SUM(B56:B57)</f>
        <v>1562</v>
      </c>
      <c r="E58" s="103"/>
      <c r="F58" s="104"/>
      <c r="G58" s="104"/>
      <c r="H58" s="104"/>
      <c r="I58" s="105"/>
    </row>
    <row r="59" spans="1:9" x14ac:dyDescent="0.35">
      <c r="E59" s="106"/>
      <c r="F59" s="107"/>
      <c r="G59" s="107"/>
      <c r="H59" s="107"/>
      <c r="I59" s="108"/>
    </row>
    <row r="60" spans="1:9" x14ac:dyDescent="0.35">
      <c r="E60" s="109"/>
      <c r="F60" s="110"/>
      <c r="G60" s="110"/>
      <c r="H60" s="110"/>
      <c r="I60" s="111"/>
    </row>
  </sheetData>
  <mergeCells count="3">
    <mergeCell ref="E57:I60"/>
    <mergeCell ref="E44:I50"/>
    <mergeCell ref="E51:I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2CC0-B577-4B5C-9D3F-359D35E4E236}">
  <sheetPr filterMode="1"/>
  <dimension ref="A1:AD322"/>
  <sheetViews>
    <sheetView workbookViewId="0">
      <selection activeCell="A2" sqref="A2"/>
    </sheetView>
  </sheetViews>
  <sheetFormatPr defaultRowHeight="15.5" x14ac:dyDescent="0.35"/>
  <cols>
    <col min="1" max="1" width="10.53515625" bestFit="1" customWidth="1"/>
    <col min="2" max="2" width="8.4609375" bestFit="1" customWidth="1"/>
    <col min="3" max="3" width="10.53515625" bestFit="1" customWidth="1"/>
    <col min="4" max="4" width="9.07421875" bestFit="1" customWidth="1"/>
    <col min="5" max="5" width="10.84375" customWidth="1"/>
    <col min="6" max="6" width="15.23046875" customWidth="1"/>
    <col min="7" max="7" width="8.4609375" customWidth="1"/>
    <col min="8" max="8" width="23.07421875" customWidth="1"/>
    <col min="9" max="9" width="9.4609375" customWidth="1"/>
    <col min="10" max="10" width="5.53515625" customWidth="1"/>
    <col min="11" max="11" width="6.3046875" customWidth="1"/>
    <col min="12" max="12" width="10.84375" customWidth="1"/>
    <col min="13" max="13" width="17.84375" customWidth="1"/>
    <col min="14" max="14" width="10.84375" customWidth="1"/>
    <col min="15" max="15" width="13.84375" customWidth="1"/>
    <col min="16" max="16" width="58.23046875" customWidth="1"/>
    <col min="17" max="18" width="15.69140625" customWidth="1"/>
    <col min="19" max="19" width="114.3046875" customWidth="1"/>
    <col min="20" max="20" width="14.07421875" customWidth="1"/>
    <col min="21" max="21" width="5.53515625" customWidth="1"/>
    <col min="22" max="22" width="12.07421875" customWidth="1"/>
    <col min="23" max="23" width="13.3046875" customWidth="1"/>
    <col min="24" max="25" width="11" customWidth="1"/>
    <col min="26" max="26" width="10.84375" customWidth="1"/>
    <col min="27" max="27" width="12.84375" customWidth="1"/>
    <col min="28" max="28" width="16.4609375" customWidth="1"/>
    <col min="29" max="29" width="7.765625" customWidth="1"/>
    <col min="30" max="30" width="15.69140625" customWidth="1"/>
    <col min="31" max="37" width="7.765625" customWidth="1"/>
  </cols>
  <sheetData>
    <row r="1" spans="1:30" x14ac:dyDescent="0.35">
      <c r="A1" s="1" t="s">
        <v>1469</v>
      </c>
    </row>
    <row r="2" spans="1:30" x14ac:dyDescent="0.35">
      <c r="A2" s="1"/>
    </row>
    <row r="3" spans="1:30" x14ac:dyDescent="0.35">
      <c r="A3" t="s">
        <v>1360</v>
      </c>
    </row>
    <row r="4" spans="1:30" x14ac:dyDescent="0.35">
      <c r="A4" t="s">
        <v>1361</v>
      </c>
    </row>
    <row r="6" spans="1:30" s="1" customFormat="1" x14ac:dyDescent="0.35">
      <c r="A6" s="1" t="s">
        <v>159</v>
      </c>
      <c r="B6" s="1" t="s">
        <v>160</v>
      </c>
      <c r="C6" s="1" t="s">
        <v>161</v>
      </c>
      <c r="D6" s="1" t="s">
        <v>162</v>
      </c>
      <c r="E6" s="1" t="s">
        <v>163</v>
      </c>
      <c r="F6" s="1" t="s">
        <v>164</v>
      </c>
      <c r="G6" s="1" t="s">
        <v>165</v>
      </c>
      <c r="H6" s="56" t="s">
        <v>166</v>
      </c>
      <c r="I6" s="1" t="s">
        <v>167</v>
      </c>
      <c r="J6" s="1" t="s">
        <v>168</v>
      </c>
      <c r="K6" s="1" t="s">
        <v>169</v>
      </c>
      <c r="L6" s="1" t="s">
        <v>170</v>
      </c>
      <c r="M6" s="1" t="s">
        <v>171</v>
      </c>
      <c r="N6" s="1" t="s">
        <v>172</v>
      </c>
      <c r="O6" s="1" t="s">
        <v>173</v>
      </c>
      <c r="P6" s="1" t="s">
        <v>174</v>
      </c>
      <c r="Q6" s="1" t="s">
        <v>175</v>
      </c>
      <c r="R6" s="1" t="s">
        <v>176</v>
      </c>
      <c r="S6" s="1" t="s">
        <v>177</v>
      </c>
      <c r="T6" s="1" t="s">
        <v>178</v>
      </c>
      <c r="U6" s="1" t="s">
        <v>179</v>
      </c>
      <c r="V6" s="1" t="s">
        <v>180</v>
      </c>
      <c r="W6" s="1" t="s">
        <v>181</v>
      </c>
      <c r="X6" s="1" t="s">
        <v>182</v>
      </c>
      <c r="Y6" s="1" t="s">
        <v>183</v>
      </c>
      <c r="Z6" s="1" t="s">
        <v>184</v>
      </c>
      <c r="AA6" s="1" t="s">
        <v>185</v>
      </c>
      <c r="AB6" s="1" t="s">
        <v>122</v>
      </c>
      <c r="AC6" s="1" t="s">
        <v>186</v>
      </c>
      <c r="AD6" s="1" t="s">
        <v>187</v>
      </c>
    </row>
    <row r="7" spans="1:30" hidden="1" x14ac:dyDescent="0.35">
      <c r="A7" s="46" t="s">
        <v>188</v>
      </c>
      <c r="B7" s="46">
        <v>9166</v>
      </c>
      <c r="C7" s="46">
        <v>5517</v>
      </c>
      <c r="D7" s="46">
        <v>455054</v>
      </c>
      <c r="E7" s="46">
        <v>117362</v>
      </c>
      <c r="F7" s="47" t="s">
        <v>189</v>
      </c>
      <c r="G7" s="46">
        <v>3188774</v>
      </c>
      <c r="H7" s="47" t="s">
        <v>190</v>
      </c>
      <c r="I7" s="48">
        <v>45442</v>
      </c>
      <c r="J7" s="47" t="s">
        <v>191</v>
      </c>
      <c r="K7" s="47" t="s">
        <v>192</v>
      </c>
      <c r="L7" s="46" t="s">
        <v>193</v>
      </c>
      <c r="M7" s="46" t="s">
        <v>194</v>
      </c>
      <c r="N7" s="46" t="s">
        <v>195</v>
      </c>
      <c r="O7" s="46" t="s">
        <v>196</v>
      </c>
      <c r="P7" s="47" t="s">
        <v>197</v>
      </c>
      <c r="Q7" s="47" t="s">
        <v>198</v>
      </c>
      <c r="R7" s="47" t="s">
        <v>199</v>
      </c>
      <c r="S7" s="47" t="s">
        <v>200</v>
      </c>
      <c r="T7" s="46" t="s">
        <v>201</v>
      </c>
      <c r="U7" s="47" t="s">
        <v>202</v>
      </c>
      <c r="V7" s="46" t="s">
        <v>203</v>
      </c>
      <c r="W7" s="46" t="s">
        <v>204</v>
      </c>
      <c r="X7" s="46">
        <v>11</v>
      </c>
      <c r="Y7" s="46">
        <v>0</v>
      </c>
      <c r="Z7" s="46">
        <v>0</v>
      </c>
      <c r="AA7">
        <f>SUM(Y7-Z7)</f>
        <v>0</v>
      </c>
      <c r="AB7" t="s">
        <v>3</v>
      </c>
      <c r="AC7" t="s">
        <v>205</v>
      </c>
      <c r="AD7" t="s">
        <v>24</v>
      </c>
    </row>
    <row r="8" spans="1:30" hidden="1" x14ac:dyDescent="0.35">
      <c r="A8" s="46" t="s">
        <v>188</v>
      </c>
      <c r="B8" s="46">
        <v>9166</v>
      </c>
      <c r="C8" s="46">
        <v>5517</v>
      </c>
      <c r="D8" s="46">
        <v>455054</v>
      </c>
      <c r="E8" s="46">
        <v>117362</v>
      </c>
      <c r="F8" s="47" t="s">
        <v>189</v>
      </c>
      <c r="G8" s="46">
        <v>3188774</v>
      </c>
      <c r="H8" s="47" t="s">
        <v>190</v>
      </c>
      <c r="I8" s="48">
        <v>45442</v>
      </c>
      <c r="J8" s="47" t="s">
        <v>191</v>
      </c>
      <c r="K8" s="47" t="s">
        <v>192</v>
      </c>
      <c r="L8" s="46" t="s">
        <v>193</v>
      </c>
      <c r="M8" s="46" t="s">
        <v>194</v>
      </c>
      <c r="N8" s="46" t="s">
        <v>195</v>
      </c>
      <c r="O8" s="46" t="s">
        <v>196</v>
      </c>
      <c r="P8" s="47" t="s">
        <v>197</v>
      </c>
      <c r="Q8" s="47" t="s">
        <v>198</v>
      </c>
      <c r="R8" s="47" t="s">
        <v>199</v>
      </c>
      <c r="S8" s="47" t="s">
        <v>200</v>
      </c>
      <c r="T8" s="46" t="s">
        <v>201</v>
      </c>
      <c r="U8" s="47" t="s">
        <v>202</v>
      </c>
      <c r="V8" s="46" t="s">
        <v>203</v>
      </c>
      <c r="W8" s="46" t="s">
        <v>206</v>
      </c>
      <c r="X8" s="46">
        <v>2</v>
      </c>
      <c r="Y8" s="46">
        <v>0</v>
      </c>
      <c r="Z8" s="46">
        <v>0</v>
      </c>
      <c r="AA8">
        <f t="shared" ref="AA8:AA71" si="0">SUM(Y8-Z8)</f>
        <v>0</v>
      </c>
      <c r="AB8" t="s">
        <v>3</v>
      </c>
      <c r="AC8" t="s">
        <v>205</v>
      </c>
      <c r="AD8" t="s">
        <v>24</v>
      </c>
    </row>
    <row r="9" spans="1:30" hidden="1" x14ac:dyDescent="0.35">
      <c r="A9" s="46" t="s">
        <v>188</v>
      </c>
      <c r="B9" s="46">
        <v>9166</v>
      </c>
      <c r="C9" s="46">
        <v>5517</v>
      </c>
      <c r="D9" s="46">
        <v>455054</v>
      </c>
      <c r="E9" s="46">
        <v>117362</v>
      </c>
      <c r="F9" s="47" t="s">
        <v>189</v>
      </c>
      <c r="G9" s="46">
        <v>3188774</v>
      </c>
      <c r="H9" s="47" t="s">
        <v>190</v>
      </c>
      <c r="I9" s="48">
        <v>45442</v>
      </c>
      <c r="J9" s="47" t="s">
        <v>191</v>
      </c>
      <c r="K9" s="47" t="s">
        <v>192</v>
      </c>
      <c r="L9" s="46" t="s">
        <v>193</v>
      </c>
      <c r="M9" s="46" t="s">
        <v>194</v>
      </c>
      <c r="N9" s="46" t="s">
        <v>195</v>
      </c>
      <c r="O9" s="46" t="s">
        <v>196</v>
      </c>
      <c r="P9" s="47" t="s">
        <v>197</v>
      </c>
      <c r="Q9" s="47" t="s">
        <v>198</v>
      </c>
      <c r="R9" s="47" t="s">
        <v>199</v>
      </c>
      <c r="S9" s="47" t="s">
        <v>200</v>
      </c>
      <c r="T9" s="46" t="s">
        <v>201</v>
      </c>
      <c r="U9" s="47" t="s">
        <v>202</v>
      </c>
      <c r="V9" s="46" t="s">
        <v>207</v>
      </c>
      <c r="W9" s="46" t="s">
        <v>208</v>
      </c>
      <c r="X9" s="46">
        <v>1</v>
      </c>
      <c r="Y9" s="46">
        <v>0</v>
      </c>
      <c r="Z9" s="46">
        <v>0</v>
      </c>
      <c r="AA9">
        <f t="shared" si="0"/>
        <v>0</v>
      </c>
      <c r="AB9" t="s">
        <v>3</v>
      </c>
      <c r="AC9" t="s">
        <v>205</v>
      </c>
      <c r="AD9" t="s">
        <v>24</v>
      </c>
    </row>
    <row r="10" spans="1:30" hidden="1" x14ac:dyDescent="0.35">
      <c r="A10" s="46" t="s">
        <v>188</v>
      </c>
      <c r="B10" s="46">
        <v>9166</v>
      </c>
      <c r="C10" s="46">
        <v>5517</v>
      </c>
      <c r="D10" s="46">
        <v>455054</v>
      </c>
      <c r="E10" s="46">
        <v>117362</v>
      </c>
      <c r="F10" s="47" t="s">
        <v>189</v>
      </c>
      <c r="G10" s="46">
        <v>3188774</v>
      </c>
      <c r="H10" s="47" t="s">
        <v>190</v>
      </c>
      <c r="I10" s="48">
        <v>45442</v>
      </c>
      <c r="J10" s="47" t="s">
        <v>191</v>
      </c>
      <c r="K10" s="47" t="s">
        <v>192</v>
      </c>
      <c r="L10" s="46" t="s">
        <v>193</v>
      </c>
      <c r="M10" s="46" t="s">
        <v>194</v>
      </c>
      <c r="N10" s="46" t="s">
        <v>195</v>
      </c>
      <c r="O10" s="46" t="s">
        <v>196</v>
      </c>
      <c r="P10" s="47" t="s">
        <v>197</v>
      </c>
      <c r="Q10" s="47" t="s">
        <v>198</v>
      </c>
      <c r="R10" s="47" t="s">
        <v>199</v>
      </c>
      <c r="S10" s="47" t="s">
        <v>200</v>
      </c>
      <c r="T10" s="46" t="s">
        <v>201</v>
      </c>
      <c r="U10" s="47" t="s">
        <v>202</v>
      </c>
      <c r="V10" s="46" t="s">
        <v>207</v>
      </c>
      <c r="W10" s="46" t="s">
        <v>209</v>
      </c>
      <c r="X10" s="46">
        <v>6</v>
      </c>
      <c r="Y10" s="46">
        <v>0</v>
      </c>
      <c r="Z10" s="46">
        <v>0</v>
      </c>
      <c r="AA10">
        <f t="shared" si="0"/>
        <v>0</v>
      </c>
      <c r="AB10" t="s">
        <v>3</v>
      </c>
      <c r="AC10" t="s">
        <v>205</v>
      </c>
      <c r="AD10" t="s">
        <v>24</v>
      </c>
    </row>
    <row r="11" spans="1:30" hidden="1" x14ac:dyDescent="0.35">
      <c r="A11" s="46" t="s">
        <v>188</v>
      </c>
      <c r="B11" s="46">
        <v>9166</v>
      </c>
      <c r="C11" s="46">
        <v>5517</v>
      </c>
      <c r="D11" s="46">
        <v>455054</v>
      </c>
      <c r="E11" s="46">
        <v>117362</v>
      </c>
      <c r="F11" s="47" t="s">
        <v>189</v>
      </c>
      <c r="G11" s="46">
        <v>3188774</v>
      </c>
      <c r="H11" s="47" t="s">
        <v>190</v>
      </c>
      <c r="I11" s="48">
        <v>45442</v>
      </c>
      <c r="J11" s="47" t="s">
        <v>191</v>
      </c>
      <c r="K11" s="47" t="s">
        <v>192</v>
      </c>
      <c r="L11" s="46" t="s">
        <v>193</v>
      </c>
      <c r="M11" s="46" t="s">
        <v>194</v>
      </c>
      <c r="N11" s="46" t="s">
        <v>195</v>
      </c>
      <c r="O11" s="46" t="s">
        <v>210</v>
      </c>
      <c r="P11" s="47" t="s">
        <v>197</v>
      </c>
      <c r="Q11" s="47" t="s">
        <v>198</v>
      </c>
      <c r="R11" s="47" t="s">
        <v>199</v>
      </c>
      <c r="S11" s="47" t="s">
        <v>200</v>
      </c>
      <c r="T11" s="46" t="s">
        <v>201</v>
      </c>
      <c r="U11" s="47" t="s">
        <v>202</v>
      </c>
      <c r="V11" s="46" t="s">
        <v>203</v>
      </c>
      <c r="W11" s="46" t="s">
        <v>211</v>
      </c>
      <c r="X11" s="46">
        <v>1</v>
      </c>
      <c r="Y11" s="46">
        <v>0</v>
      </c>
      <c r="Z11" s="46">
        <v>0</v>
      </c>
      <c r="AA11">
        <f t="shared" si="0"/>
        <v>0</v>
      </c>
      <c r="AB11" t="s">
        <v>3</v>
      </c>
      <c r="AC11" t="s">
        <v>205</v>
      </c>
      <c r="AD11" t="s">
        <v>24</v>
      </c>
    </row>
    <row r="12" spans="1:30" hidden="1" x14ac:dyDescent="0.35">
      <c r="A12" s="46" t="s">
        <v>188</v>
      </c>
      <c r="B12" s="46">
        <v>37247</v>
      </c>
      <c r="C12" s="46">
        <v>4729</v>
      </c>
      <c r="D12" s="46">
        <v>447865</v>
      </c>
      <c r="E12" s="46">
        <v>129189</v>
      </c>
      <c r="F12" s="47" t="s">
        <v>212</v>
      </c>
      <c r="G12" s="46">
        <v>36612</v>
      </c>
      <c r="H12" s="47" t="s">
        <v>190</v>
      </c>
      <c r="I12" s="48">
        <v>39279</v>
      </c>
      <c r="J12" s="47" t="s">
        <v>202</v>
      </c>
      <c r="K12" s="47" t="s">
        <v>213</v>
      </c>
      <c r="L12" s="46" t="s">
        <v>193</v>
      </c>
      <c r="M12" s="46" t="s">
        <v>214</v>
      </c>
      <c r="N12" s="46" t="s">
        <v>195</v>
      </c>
      <c r="O12" s="46" t="s">
        <v>210</v>
      </c>
      <c r="P12" s="47" t="s">
        <v>215</v>
      </c>
      <c r="Q12" s="47" t="s">
        <v>198</v>
      </c>
      <c r="R12" s="47" t="s">
        <v>188</v>
      </c>
      <c r="S12" s="47" t="s">
        <v>216</v>
      </c>
      <c r="T12" s="46" t="s">
        <v>201</v>
      </c>
      <c r="U12" s="47" t="s">
        <v>202</v>
      </c>
      <c r="V12" s="46" t="s">
        <v>207</v>
      </c>
      <c r="W12" s="46" t="s">
        <v>204</v>
      </c>
      <c r="X12" s="46">
        <v>0</v>
      </c>
      <c r="Y12" s="46">
        <v>2</v>
      </c>
      <c r="Z12" s="46">
        <v>0</v>
      </c>
      <c r="AA12">
        <f t="shared" si="0"/>
        <v>2</v>
      </c>
      <c r="AB12" t="s">
        <v>0</v>
      </c>
      <c r="AC12" t="s">
        <v>217</v>
      </c>
      <c r="AD12" t="s">
        <v>24</v>
      </c>
    </row>
    <row r="13" spans="1:30" hidden="1" x14ac:dyDescent="0.35">
      <c r="A13" s="46" t="s">
        <v>188</v>
      </c>
      <c r="B13" s="46">
        <v>41576</v>
      </c>
      <c r="C13" s="46">
        <v>4729</v>
      </c>
      <c r="D13" s="46">
        <v>447340</v>
      </c>
      <c r="E13" s="46">
        <v>129558</v>
      </c>
      <c r="F13" s="47" t="s">
        <v>218</v>
      </c>
      <c r="G13" s="46">
        <v>2154623</v>
      </c>
      <c r="H13" s="47" t="s">
        <v>190</v>
      </c>
      <c r="I13" s="48">
        <v>43367</v>
      </c>
      <c r="J13" s="47" t="s">
        <v>191</v>
      </c>
      <c r="K13" s="47" t="s">
        <v>192</v>
      </c>
      <c r="L13" s="46" t="s">
        <v>193</v>
      </c>
      <c r="M13" s="46" t="s">
        <v>214</v>
      </c>
      <c r="N13" s="46" t="s">
        <v>195</v>
      </c>
      <c r="O13" s="46" t="s">
        <v>196</v>
      </c>
      <c r="P13" s="47" t="s">
        <v>219</v>
      </c>
      <c r="Q13" s="47" t="s">
        <v>198</v>
      </c>
      <c r="R13" s="47" t="s">
        <v>188</v>
      </c>
      <c r="S13" s="47" t="s">
        <v>220</v>
      </c>
      <c r="T13" s="46" t="s">
        <v>201</v>
      </c>
      <c r="U13" s="47" t="s">
        <v>202</v>
      </c>
      <c r="V13" s="46" t="s">
        <v>207</v>
      </c>
      <c r="W13" s="46" t="s">
        <v>204</v>
      </c>
      <c r="X13" s="46">
        <v>0</v>
      </c>
      <c r="Y13" s="46">
        <v>3</v>
      </c>
      <c r="Z13" s="46">
        <v>0</v>
      </c>
      <c r="AA13">
        <f t="shared" si="0"/>
        <v>3</v>
      </c>
      <c r="AB13" t="s">
        <v>0</v>
      </c>
      <c r="AC13" t="s">
        <v>217</v>
      </c>
      <c r="AD13" t="s">
        <v>24</v>
      </c>
    </row>
    <row r="14" spans="1:30" hidden="1" x14ac:dyDescent="0.35">
      <c r="A14" s="46" t="s">
        <v>188</v>
      </c>
      <c r="B14" s="46">
        <v>41617</v>
      </c>
      <c r="C14" s="46">
        <v>6609</v>
      </c>
      <c r="D14" s="46">
        <v>466750</v>
      </c>
      <c r="E14" s="46">
        <v>109383</v>
      </c>
      <c r="F14" s="47" t="s">
        <v>221</v>
      </c>
      <c r="G14" s="46">
        <v>3143751</v>
      </c>
      <c r="H14" s="47" t="s">
        <v>222</v>
      </c>
      <c r="I14" s="48">
        <v>45212</v>
      </c>
      <c r="J14" s="47" t="s">
        <v>191</v>
      </c>
      <c r="K14" s="47" t="s">
        <v>192</v>
      </c>
      <c r="L14" s="46" t="s">
        <v>193</v>
      </c>
      <c r="M14" s="46" t="s">
        <v>223</v>
      </c>
      <c r="N14" s="46" t="s">
        <v>195</v>
      </c>
      <c r="O14" s="46" t="s">
        <v>224</v>
      </c>
      <c r="P14" s="47" t="s">
        <v>225</v>
      </c>
      <c r="Q14" s="47" t="s">
        <v>198</v>
      </c>
      <c r="R14" s="47" t="s">
        <v>226</v>
      </c>
      <c r="S14" s="47" t="s">
        <v>227</v>
      </c>
      <c r="T14" s="46" t="s">
        <v>201</v>
      </c>
      <c r="U14" s="47" t="s">
        <v>191</v>
      </c>
      <c r="V14" s="46" t="s">
        <v>203</v>
      </c>
      <c r="W14" s="46" t="s">
        <v>206</v>
      </c>
      <c r="X14" s="46">
        <v>6</v>
      </c>
      <c r="Y14" s="46">
        <v>0</v>
      </c>
      <c r="Z14" s="46">
        <v>0</v>
      </c>
      <c r="AA14">
        <f t="shared" si="0"/>
        <v>0</v>
      </c>
      <c r="AB14" t="s">
        <v>2</v>
      </c>
      <c r="AC14" t="s">
        <v>62</v>
      </c>
      <c r="AD14" t="s">
        <v>228</v>
      </c>
    </row>
    <row r="15" spans="1:30" hidden="1" x14ac:dyDescent="0.35">
      <c r="A15" s="46" t="s">
        <v>188</v>
      </c>
      <c r="B15" s="46">
        <v>41617</v>
      </c>
      <c r="C15" s="46">
        <v>6609</v>
      </c>
      <c r="D15" s="46">
        <v>466750</v>
      </c>
      <c r="E15" s="46">
        <v>109383</v>
      </c>
      <c r="F15" s="47" t="s">
        <v>221</v>
      </c>
      <c r="G15" s="46">
        <v>3143751</v>
      </c>
      <c r="H15" s="47" t="s">
        <v>222</v>
      </c>
      <c r="I15" s="48">
        <v>45212</v>
      </c>
      <c r="J15" s="47" t="s">
        <v>191</v>
      </c>
      <c r="K15" s="47" t="s">
        <v>192</v>
      </c>
      <c r="L15" s="46" t="s">
        <v>193</v>
      </c>
      <c r="M15" s="46" t="s">
        <v>223</v>
      </c>
      <c r="N15" s="46" t="s">
        <v>195</v>
      </c>
      <c r="O15" s="46" t="s">
        <v>224</v>
      </c>
      <c r="P15" s="47" t="s">
        <v>225</v>
      </c>
      <c r="Q15" s="47" t="s">
        <v>198</v>
      </c>
      <c r="R15" s="47" t="s">
        <v>226</v>
      </c>
      <c r="S15" s="47" t="s">
        <v>227</v>
      </c>
      <c r="T15" s="46" t="s">
        <v>201</v>
      </c>
      <c r="U15" s="47" t="s">
        <v>191</v>
      </c>
      <c r="V15" s="46" t="s">
        <v>203</v>
      </c>
      <c r="W15" s="46" t="s">
        <v>229</v>
      </c>
      <c r="X15" s="46">
        <v>3</v>
      </c>
      <c r="Y15" s="46">
        <v>0</v>
      </c>
      <c r="Z15" s="46">
        <v>0</v>
      </c>
      <c r="AA15">
        <f t="shared" si="0"/>
        <v>0</v>
      </c>
      <c r="AB15" t="s">
        <v>2</v>
      </c>
      <c r="AC15" t="s">
        <v>62</v>
      </c>
      <c r="AD15" t="s">
        <v>228</v>
      </c>
    </row>
    <row r="16" spans="1:30" hidden="1" x14ac:dyDescent="0.35">
      <c r="A16" s="46" t="s">
        <v>188</v>
      </c>
      <c r="B16" s="46">
        <v>41617</v>
      </c>
      <c r="C16" s="46">
        <v>6609</v>
      </c>
      <c r="D16" s="46">
        <v>466750</v>
      </c>
      <c r="E16" s="46">
        <v>109383</v>
      </c>
      <c r="F16" s="47" t="s">
        <v>221</v>
      </c>
      <c r="G16" s="46">
        <v>3143751</v>
      </c>
      <c r="H16" s="47" t="s">
        <v>222</v>
      </c>
      <c r="I16" s="48">
        <v>45212</v>
      </c>
      <c r="J16" s="47" t="s">
        <v>191</v>
      </c>
      <c r="K16" s="47" t="s">
        <v>192</v>
      </c>
      <c r="L16" s="46" t="s">
        <v>193</v>
      </c>
      <c r="M16" s="46" t="s">
        <v>223</v>
      </c>
      <c r="N16" s="46" t="s">
        <v>195</v>
      </c>
      <c r="O16" s="46" t="s">
        <v>224</v>
      </c>
      <c r="P16" s="47" t="s">
        <v>225</v>
      </c>
      <c r="Q16" s="47" t="s">
        <v>198</v>
      </c>
      <c r="R16" s="47" t="s">
        <v>226</v>
      </c>
      <c r="S16" s="47" t="s">
        <v>227</v>
      </c>
      <c r="T16" s="46" t="s">
        <v>201</v>
      </c>
      <c r="U16" s="47" t="s">
        <v>202</v>
      </c>
      <c r="V16" s="46" t="s">
        <v>203</v>
      </c>
      <c r="W16" s="46" t="s">
        <v>211</v>
      </c>
      <c r="X16" s="46">
        <v>8</v>
      </c>
      <c r="Y16" s="46">
        <v>0</v>
      </c>
      <c r="Z16" s="46">
        <v>0</v>
      </c>
      <c r="AA16">
        <f t="shared" si="0"/>
        <v>0</v>
      </c>
      <c r="AB16" t="s">
        <v>2</v>
      </c>
      <c r="AC16" t="s">
        <v>62</v>
      </c>
      <c r="AD16" t="s">
        <v>228</v>
      </c>
    </row>
    <row r="17" spans="1:30" hidden="1" x14ac:dyDescent="0.35">
      <c r="A17" s="46" t="s">
        <v>188</v>
      </c>
      <c r="B17" s="46">
        <v>41617</v>
      </c>
      <c r="C17" s="46">
        <v>6609</v>
      </c>
      <c r="D17" s="46">
        <v>466750</v>
      </c>
      <c r="E17" s="46">
        <v>109383</v>
      </c>
      <c r="F17" s="47" t="s">
        <v>221</v>
      </c>
      <c r="G17" s="46">
        <v>3143751</v>
      </c>
      <c r="H17" s="47" t="s">
        <v>222</v>
      </c>
      <c r="I17" s="48">
        <v>45212</v>
      </c>
      <c r="J17" s="47" t="s">
        <v>191</v>
      </c>
      <c r="K17" s="47" t="s">
        <v>192</v>
      </c>
      <c r="L17" s="46" t="s">
        <v>230</v>
      </c>
      <c r="M17" s="46" t="s">
        <v>223</v>
      </c>
      <c r="N17" s="46" t="s">
        <v>195</v>
      </c>
      <c r="O17" s="46" t="s">
        <v>224</v>
      </c>
      <c r="P17" s="47" t="s">
        <v>225</v>
      </c>
      <c r="Q17" s="47" t="s">
        <v>198</v>
      </c>
      <c r="R17" s="47" t="s">
        <v>226</v>
      </c>
      <c r="S17" s="47" t="s">
        <v>227</v>
      </c>
      <c r="T17" s="46" t="s">
        <v>201</v>
      </c>
      <c r="U17" s="47" t="s">
        <v>191</v>
      </c>
      <c r="V17" s="46" t="s">
        <v>207</v>
      </c>
      <c r="W17" s="46" t="s">
        <v>231</v>
      </c>
      <c r="X17" s="46">
        <v>1</v>
      </c>
      <c r="Y17" s="46">
        <v>0</v>
      </c>
      <c r="Z17" s="46">
        <v>0</v>
      </c>
      <c r="AA17">
        <f t="shared" si="0"/>
        <v>0</v>
      </c>
      <c r="AB17" t="s">
        <v>2</v>
      </c>
      <c r="AC17" t="s">
        <v>62</v>
      </c>
      <c r="AD17" t="s">
        <v>228</v>
      </c>
    </row>
    <row r="18" spans="1:30" hidden="1" x14ac:dyDescent="0.35">
      <c r="A18" s="46" t="s">
        <v>188</v>
      </c>
      <c r="B18" s="46">
        <v>41617</v>
      </c>
      <c r="C18" s="46">
        <v>6609</v>
      </c>
      <c r="D18" s="46">
        <v>466750</v>
      </c>
      <c r="E18" s="46">
        <v>109383</v>
      </c>
      <c r="F18" s="47" t="s">
        <v>221</v>
      </c>
      <c r="G18" s="46">
        <v>3143751</v>
      </c>
      <c r="H18" s="47" t="s">
        <v>222</v>
      </c>
      <c r="I18" s="48">
        <v>45212</v>
      </c>
      <c r="J18" s="47" t="s">
        <v>191</v>
      </c>
      <c r="K18" s="47" t="s">
        <v>192</v>
      </c>
      <c r="L18" s="46" t="s">
        <v>230</v>
      </c>
      <c r="M18" s="46" t="s">
        <v>223</v>
      </c>
      <c r="N18" s="46" t="s">
        <v>195</v>
      </c>
      <c r="O18" s="46" t="s">
        <v>224</v>
      </c>
      <c r="P18" s="47" t="s">
        <v>225</v>
      </c>
      <c r="Q18" s="47" t="s">
        <v>198</v>
      </c>
      <c r="R18" s="47" t="s">
        <v>226</v>
      </c>
      <c r="S18" s="47" t="s">
        <v>227</v>
      </c>
      <c r="T18" s="46" t="s">
        <v>201</v>
      </c>
      <c r="U18" s="47" t="s">
        <v>191</v>
      </c>
      <c r="V18" s="46" t="s">
        <v>207</v>
      </c>
      <c r="W18" s="46" t="s">
        <v>204</v>
      </c>
      <c r="X18" s="46">
        <v>6</v>
      </c>
      <c r="Y18" s="46">
        <v>0</v>
      </c>
      <c r="Z18" s="46">
        <v>0</v>
      </c>
      <c r="AA18">
        <f t="shared" si="0"/>
        <v>0</v>
      </c>
      <c r="AB18" t="s">
        <v>2</v>
      </c>
      <c r="AC18" t="s">
        <v>62</v>
      </c>
      <c r="AD18" t="s">
        <v>228</v>
      </c>
    </row>
    <row r="19" spans="1:30" hidden="1" x14ac:dyDescent="0.35">
      <c r="A19" s="46" t="s">
        <v>188</v>
      </c>
      <c r="B19" s="46">
        <v>41617</v>
      </c>
      <c r="C19" s="46">
        <v>6609</v>
      </c>
      <c r="D19" s="46">
        <v>467042</v>
      </c>
      <c r="E19" s="46">
        <v>109171</v>
      </c>
      <c r="F19" s="47" t="s">
        <v>232</v>
      </c>
      <c r="G19" s="46">
        <v>3037130</v>
      </c>
      <c r="H19" s="47" t="s">
        <v>222</v>
      </c>
      <c r="I19" s="48">
        <v>44680</v>
      </c>
      <c r="J19" s="47" t="s">
        <v>191</v>
      </c>
      <c r="K19" s="47" t="s">
        <v>192</v>
      </c>
      <c r="L19" s="46" t="s">
        <v>193</v>
      </c>
      <c r="M19" s="46" t="s">
        <v>223</v>
      </c>
      <c r="N19" s="46" t="s">
        <v>195</v>
      </c>
      <c r="O19" s="46" t="s">
        <v>224</v>
      </c>
      <c r="P19" s="47" t="s">
        <v>225</v>
      </c>
      <c r="Q19" s="47" t="s">
        <v>198</v>
      </c>
      <c r="R19" s="47" t="s">
        <v>226</v>
      </c>
      <c r="S19" s="47" t="s">
        <v>233</v>
      </c>
      <c r="T19" s="46" t="s">
        <v>201</v>
      </c>
      <c r="U19" s="47" t="s">
        <v>191</v>
      </c>
      <c r="V19" s="46" t="s">
        <v>203</v>
      </c>
      <c r="W19" s="46" t="s">
        <v>204</v>
      </c>
      <c r="X19" s="46">
        <v>0</v>
      </c>
      <c r="Y19" s="46">
        <v>2</v>
      </c>
      <c r="Z19" s="46">
        <v>0</v>
      </c>
      <c r="AA19">
        <f t="shared" si="0"/>
        <v>2</v>
      </c>
      <c r="AB19" t="s">
        <v>2</v>
      </c>
      <c r="AC19" t="s">
        <v>62</v>
      </c>
      <c r="AD19" t="s">
        <v>228</v>
      </c>
    </row>
    <row r="20" spans="1:30" hidden="1" x14ac:dyDescent="0.35">
      <c r="A20" s="46" t="s">
        <v>188</v>
      </c>
      <c r="B20" s="46">
        <v>41617</v>
      </c>
      <c r="C20" s="46">
        <v>6609</v>
      </c>
      <c r="D20" s="46">
        <v>467042</v>
      </c>
      <c r="E20" s="46">
        <v>109171</v>
      </c>
      <c r="F20" s="47" t="s">
        <v>232</v>
      </c>
      <c r="G20" s="46">
        <v>3037130</v>
      </c>
      <c r="H20" s="47" t="s">
        <v>222</v>
      </c>
      <c r="I20" s="48">
        <v>44680</v>
      </c>
      <c r="J20" s="47" t="s">
        <v>191</v>
      </c>
      <c r="K20" s="47" t="s">
        <v>192</v>
      </c>
      <c r="L20" s="46" t="s">
        <v>193</v>
      </c>
      <c r="M20" s="46" t="s">
        <v>223</v>
      </c>
      <c r="N20" s="46" t="s">
        <v>195</v>
      </c>
      <c r="O20" s="46" t="s">
        <v>224</v>
      </c>
      <c r="P20" s="47" t="s">
        <v>225</v>
      </c>
      <c r="Q20" s="47" t="s">
        <v>198</v>
      </c>
      <c r="R20" s="47" t="s">
        <v>226</v>
      </c>
      <c r="S20" s="47" t="s">
        <v>233</v>
      </c>
      <c r="T20" s="46" t="s">
        <v>201</v>
      </c>
      <c r="U20" s="47" t="s">
        <v>191</v>
      </c>
      <c r="V20" s="46" t="s">
        <v>203</v>
      </c>
      <c r="W20" s="46" t="s">
        <v>206</v>
      </c>
      <c r="X20" s="46">
        <v>12</v>
      </c>
      <c r="Y20" s="46">
        <v>14</v>
      </c>
      <c r="Z20" s="46">
        <v>0</v>
      </c>
      <c r="AA20">
        <f t="shared" si="0"/>
        <v>14</v>
      </c>
      <c r="AB20" t="s">
        <v>2</v>
      </c>
      <c r="AC20" t="s">
        <v>62</v>
      </c>
      <c r="AD20" t="s">
        <v>228</v>
      </c>
    </row>
    <row r="21" spans="1:30" hidden="1" x14ac:dyDescent="0.35">
      <c r="A21" s="46" t="s">
        <v>188</v>
      </c>
      <c r="B21" s="46">
        <v>41617</v>
      </c>
      <c r="C21" s="46">
        <v>6609</v>
      </c>
      <c r="D21" s="46">
        <v>467042</v>
      </c>
      <c r="E21" s="46">
        <v>109171</v>
      </c>
      <c r="F21" s="47" t="s">
        <v>232</v>
      </c>
      <c r="G21" s="46">
        <v>3037130</v>
      </c>
      <c r="H21" s="47" t="s">
        <v>222</v>
      </c>
      <c r="I21" s="48">
        <v>44680</v>
      </c>
      <c r="J21" s="47" t="s">
        <v>191</v>
      </c>
      <c r="K21" s="47" t="s">
        <v>192</v>
      </c>
      <c r="L21" s="46" t="s">
        <v>193</v>
      </c>
      <c r="M21" s="46" t="s">
        <v>223</v>
      </c>
      <c r="N21" s="46" t="s">
        <v>195</v>
      </c>
      <c r="O21" s="46" t="s">
        <v>224</v>
      </c>
      <c r="P21" s="47" t="s">
        <v>225</v>
      </c>
      <c r="Q21" s="47" t="s">
        <v>198</v>
      </c>
      <c r="R21" s="47" t="s">
        <v>226</v>
      </c>
      <c r="S21" s="47" t="s">
        <v>233</v>
      </c>
      <c r="T21" s="46" t="s">
        <v>201</v>
      </c>
      <c r="U21" s="47" t="s">
        <v>191</v>
      </c>
      <c r="V21" s="46" t="s">
        <v>203</v>
      </c>
      <c r="W21" s="46" t="s">
        <v>211</v>
      </c>
      <c r="X21" s="46">
        <v>1</v>
      </c>
      <c r="Y21" s="46">
        <v>22</v>
      </c>
      <c r="Z21" s="46">
        <v>0</v>
      </c>
      <c r="AA21">
        <f t="shared" si="0"/>
        <v>22</v>
      </c>
      <c r="AB21" t="s">
        <v>2</v>
      </c>
      <c r="AC21" t="s">
        <v>62</v>
      </c>
      <c r="AD21" t="s">
        <v>228</v>
      </c>
    </row>
    <row r="22" spans="1:30" hidden="1" x14ac:dyDescent="0.35">
      <c r="A22" s="46" t="s">
        <v>188</v>
      </c>
      <c r="B22" s="46">
        <v>41617</v>
      </c>
      <c r="C22" s="46">
        <v>6609</v>
      </c>
      <c r="D22" s="46">
        <v>467042</v>
      </c>
      <c r="E22" s="46">
        <v>109171</v>
      </c>
      <c r="F22" s="47" t="s">
        <v>232</v>
      </c>
      <c r="G22" s="46">
        <v>3037130</v>
      </c>
      <c r="H22" s="47" t="s">
        <v>222</v>
      </c>
      <c r="I22" s="48">
        <v>44680</v>
      </c>
      <c r="J22" s="47" t="s">
        <v>191</v>
      </c>
      <c r="K22" s="47" t="s">
        <v>192</v>
      </c>
      <c r="L22" s="46" t="s">
        <v>230</v>
      </c>
      <c r="M22" s="46" t="s">
        <v>223</v>
      </c>
      <c r="N22" s="46" t="s">
        <v>195</v>
      </c>
      <c r="O22" s="46" t="s">
        <v>224</v>
      </c>
      <c r="P22" s="47" t="s">
        <v>225</v>
      </c>
      <c r="Q22" s="47" t="s">
        <v>198</v>
      </c>
      <c r="R22" s="47" t="s">
        <v>226</v>
      </c>
      <c r="S22" s="47" t="s">
        <v>233</v>
      </c>
      <c r="T22" s="46" t="s">
        <v>201</v>
      </c>
      <c r="U22" s="47" t="s">
        <v>191</v>
      </c>
      <c r="V22" s="46" t="s">
        <v>203</v>
      </c>
      <c r="W22" s="46" t="s">
        <v>204</v>
      </c>
      <c r="X22" s="46">
        <v>8</v>
      </c>
      <c r="Y22" s="46">
        <v>9</v>
      </c>
      <c r="Z22" s="46">
        <v>0</v>
      </c>
      <c r="AA22">
        <f t="shared" si="0"/>
        <v>9</v>
      </c>
      <c r="AB22" t="s">
        <v>2</v>
      </c>
      <c r="AC22" t="s">
        <v>62</v>
      </c>
      <c r="AD22" t="s">
        <v>228</v>
      </c>
    </row>
    <row r="23" spans="1:30" hidden="1" x14ac:dyDescent="0.35">
      <c r="A23" s="46" t="s">
        <v>188</v>
      </c>
      <c r="B23" s="46">
        <v>41617</v>
      </c>
      <c r="C23" s="46">
        <v>6609</v>
      </c>
      <c r="D23" s="46">
        <v>467042</v>
      </c>
      <c r="E23" s="46">
        <v>109171</v>
      </c>
      <c r="F23" s="47" t="s">
        <v>232</v>
      </c>
      <c r="G23" s="46">
        <v>3037130</v>
      </c>
      <c r="H23" s="47" t="s">
        <v>222</v>
      </c>
      <c r="I23" s="48">
        <v>44680</v>
      </c>
      <c r="J23" s="47" t="s">
        <v>191</v>
      </c>
      <c r="K23" s="47" t="s">
        <v>192</v>
      </c>
      <c r="L23" s="46" t="s">
        <v>230</v>
      </c>
      <c r="M23" s="46" t="s">
        <v>223</v>
      </c>
      <c r="N23" s="46" t="s">
        <v>195</v>
      </c>
      <c r="O23" s="46" t="s">
        <v>224</v>
      </c>
      <c r="P23" s="47" t="s">
        <v>225</v>
      </c>
      <c r="Q23" s="47" t="s">
        <v>198</v>
      </c>
      <c r="R23" s="47" t="s">
        <v>226</v>
      </c>
      <c r="S23" s="47" t="s">
        <v>233</v>
      </c>
      <c r="T23" s="46" t="s">
        <v>201</v>
      </c>
      <c r="U23" s="47" t="s">
        <v>191</v>
      </c>
      <c r="V23" s="46" t="s">
        <v>203</v>
      </c>
      <c r="W23" s="46" t="s">
        <v>206</v>
      </c>
      <c r="X23" s="46">
        <v>8</v>
      </c>
      <c r="Y23" s="46">
        <v>7</v>
      </c>
      <c r="Z23" s="46">
        <v>0</v>
      </c>
      <c r="AA23">
        <f t="shared" si="0"/>
        <v>7</v>
      </c>
      <c r="AB23" t="s">
        <v>2</v>
      </c>
      <c r="AC23" t="s">
        <v>62</v>
      </c>
      <c r="AD23" t="s">
        <v>228</v>
      </c>
    </row>
    <row r="24" spans="1:30" hidden="1" x14ac:dyDescent="0.35">
      <c r="A24" s="46" t="s">
        <v>188</v>
      </c>
      <c r="B24" s="46">
        <v>41617</v>
      </c>
      <c r="C24" s="46">
        <v>6609</v>
      </c>
      <c r="D24" s="46">
        <v>467042</v>
      </c>
      <c r="E24" s="46">
        <v>109171</v>
      </c>
      <c r="F24" s="47" t="s">
        <v>232</v>
      </c>
      <c r="G24" s="46">
        <v>3037130</v>
      </c>
      <c r="H24" s="47" t="s">
        <v>222</v>
      </c>
      <c r="I24" s="48">
        <v>44680</v>
      </c>
      <c r="J24" s="47" t="s">
        <v>191</v>
      </c>
      <c r="K24" s="47" t="s">
        <v>192</v>
      </c>
      <c r="L24" s="46" t="s">
        <v>230</v>
      </c>
      <c r="M24" s="46" t="s">
        <v>223</v>
      </c>
      <c r="N24" s="46" t="s">
        <v>195</v>
      </c>
      <c r="O24" s="46" t="s">
        <v>224</v>
      </c>
      <c r="P24" s="47" t="s">
        <v>225</v>
      </c>
      <c r="Q24" s="47" t="s">
        <v>198</v>
      </c>
      <c r="R24" s="47" t="s">
        <v>226</v>
      </c>
      <c r="S24" s="47" t="s">
        <v>233</v>
      </c>
      <c r="T24" s="46" t="s">
        <v>201</v>
      </c>
      <c r="U24" s="47" t="s">
        <v>191</v>
      </c>
      <c r="V24" s="46" t="s">
        <v>207</v>
      </c>
      <c r="W24" s="46" t="s">
        <v>231</v>
      </c>
      <c r="X24" s="46">
        <v>6</v>
      </c>
      <c r="Y24" s="46">
        <v>12</v>
      </c>
      <c r="Z24" s="46">
        <v>0</v>
      </c>
      <c r="AA24">
        <f t="shared" si="0"/>
        <v>12</v>
      </c>
      <c r="AB24" t="s">
        <v>2</v>
      </c>
      <c r="AC24" t="s">
        <v>62</v>
      </c>
      <c r="AD24" t="s">
        <v>228</v>
      </c>
    </row>
    <row r="25" spans="1:30" hidden="1" x14ac:dyDescent="0.35">
      <c r="A25" s="46" t="s">
        <v>188</v>
      </c>
      <c r="B25" s="46">
        <v>41617</v>
      </c>
      <c r="C25" s="46">
        <v>6609</v>
      </c>
      <c r="D25" s="46">
        <v>467042</v>
      </c>
      <c r="E25" s="46">
        <v>109171</v>
      </c>
      <c r="F25" s="47" t="s">
        <v>232</v>
      </c>
      <c r="G25" s="46">
        <v>3037130</v>
      </c>
      <c r="H25" s="47" t="s">
        <v>222</v>
      </c>
      <c r="I25" s="48">
        <v>44680</v>
      </c>
      <c r="J25" s="47" t="s">
        <v>191</v>
      </c>
      <c r="K25" s="47" t="s">
        <v>192</v>
      </c>
      <c r="L25" s="46" t="s">
        <v>230</v>
      </c>
      <c r="M25" s="46" t="s">
        <v>223</v>
      </c>
      <c r="N25" s="46" t="s">
        <v>195</v>
      </c>
      <c r="O25" s="46" t="s">
        <v>224</v>
      </c>
      <c r="P25" s="47" t="s">
        <v>225</v>
      </c>
      <c r="Q25" s="47" t="s">
        <v>198</v>
      </c>
      <c r="R25" s="47" t="s">
        <v>226</v>
      </c>
      <c r="S25" s="47" t="s">
        <v>233</v>
      </c>
      <c r="T25" s="46" t="s">
        <v>201</v>
      </c>
      <c r="U25" s="47" t="s">
        <v>191</v>
      </c>
      <c r="V25" s="46" t="s">
        <v>207</v>
      </c>
      <c r="W25" s="46" t="s">
        <v>204</v>
      </c>
      <c r="X25" s="46">
        <v>3</v>
      </c>
      <c r="Y25" s="46">
        <v>6</v>
      </c>
      <c r="Z25" s="46">
        <v>0</v>
      </c>
      <c r="AA25">
        <f t="shared" si="0"/>
        <v>6</v>
      </c>
      <c r="AB25" t="s">
        <v>2</v>
      </c>
      <c r="AC25" t="s">
        <v>62</v>
      </c>
      <c r="AD25" t="s">
        <v>228</v>
      </c>
    </row>
    <row r="26" spans="1:30" hidden="1" x14ac:dyDescent="0.35">
      <c r="A26" s="46" t="s">
        <v>188</v>
      </c>
      <c r="B26" s="46">
        <v>41617</v>
      </c>
      <c r="C26" s="46">
        <v>6609</v>
      </c>
      <c r="D26" s="46">
        <v>467617</v>
      </c>
      <c r="E26" s="46">
        <v>109262</v>
      </c>
      <c r="F26" s="47" t="s">
        <v>234</v>
      </c>
      <c r="G26" s="46">
        <v>3077746</v>
      </c>
      <c r="H26" s="47" t="s">
        <v>222</v>
      </c>
      <c r="I26" s="48">
        <v>44841</v>
      </c>
      <c r="J26" s="47" t="s">
        <v>191</v>
      </c>
      <c r="K26" s="47" t="s">
        <v>192</v>
      </c>
      <c r="L26" s="46" t="s">
        <v>193</v>
      </c>
      <c r="M26" s="46" t="s">
        <v>223</v>
      </c>
      <c r="N26" s="46" t="s">
        <v>195</v>
      </c>
      <c r="O26" s="46" t="s">
        <v>224</v>
      </c>
      <c r="P26" s="47" t="s">
        <v>235</v>
      </c>
      <c r="Q26" s="47" t="s">
        <v>198</v>
      </c>
      <c r="R26" s="47" t="s">
        <v>226</v>
      </c>
      <c r="S26" s="47" t="s">
        <v>236</v>
      </c>
      <c r="T26" s="46" t="s">
        <v>201</v>
      </c>
      <c r="U26" s="47" t="s">
        <v>191</v>
      </c>
      <c r="V26" s="46" t="s">
        <v>203</v>
      </c>
      <c r="W26" s="46" t="s">
        <v>206</v>
      </c>
      <c r="X26" s="46">
        <v>4</v>
      </c>
      <c r="Y26" s="46">
        <v>29</v>
      </c>
      <c r="Z26" s="46">
        <v>0</v>
      </c>
      <c r="AA26">
        <f t="shared" si="0"/>
        <v>29</v>
      </c>
      <c r="AB26" t="s">
        <v>2</v>
      </c>
      <c r="AC26" t="s">
        <v>62</v>
      </c>
      <c r="AD26" t="s">
        <v>228</v>
      </c>
    </row>
    <row r="27" spans="1:30" hidden="1" x14ac:dyDescent="0.35">
      <c r="A27" s="46" t="s">
        <v>188</v>
      </c>
      <c r="B27" s="46">
        <v>41617</v>
      </c>
      <c r="C27" s="46">
        <v>6609</v>
      </c>
      <c r="D27" s="46">
        <v>467617</v>
      </c>
      <c r="E27" s="46">
        <v>109262</v>
      </c>
      <c r="F27" s="47" t="s">
        <v>234</v>
      </c>
      <c r="G27" s="46">
        <v>3077746</v>
      </c>
      <c r="H27" s="47" t="s">
        <v>222</v>
      </c>
      <c r="I27" s="48">
        <v>44841</v>
      </c>
      <c r="J27" s="47" t="s">
        <v>191</v>
      </c>
      <c r="K27" s="47" t="s">
        <v>192</v>
      </c>
      <c r="L27" s="46" t="s">
        <v>193</v>
      </c>
      <c r="M27" s="46" t="s">
        <v>223</v>
      </c>
      <c r="N27" s="46" t="s">
        <v>195</v>
      </c>
      <c r="O27" s="46" t="s">
        <v>224</v>
      </c>
      <c r="P27" s="47" t="s">
        <v>235</v>
      </c>
      <c r="Q27" s="47" t="s">
        <v>198</v>
      </c>
      <c r="R27" s="47" t="s">
        <v>226</v>
      </c>
      <c r="S27" s="47" t="s">
        <v>236</v>
      </c>
      <c r="T27" s="46" t="s">
        <v>201</v>
      </c>
      <c r="U27" s="47" t="s">
        <v>191</v>
      </c>
      <c r="V27" s="46" t="s">
        <v>203</v>
      </c>
      <c r="W27" s="46" t="s">
        <v>211</v>
      </c>
      <c r="X27" s="46">
        <v>1</v>
      </c>
      <c r="Y27" s="46">
        <v>17</v>
      </c>
      <c r="Z27" s="46">
        <v>0</v>
      </c>
      <c r="AA27">
        <f t="shared" si="0"/>
        <v>17</v>
      </c>
      <c r="AB27" t="s">
        <v>2</v>
      </c>
      <c r="AC27" t="s">
        <v>62</v>
      </c>
      <c r="AD27" t="s">
        <v>228</v>
      </c>
    </row>
    <row r="28" spans="1:30" hidden="1" x14ac:dyDescent="0.35">
      <c r="A28" s="46" t="s">
        <v>188</v>
      </c>
      <c r="B28" s="46">
        <v>41617</v>
      </c>
      <c r="C28" s="46">
        <v>6609</v>
      </c>
      <c r="D28" s="46">
        <v>467617</v>
      </c>
      <c r="E28" s="46">
        <v>109262</v>
      </c>
      <c r="F28" s="47" t="s">
        <v>234</v>
      </c>
      <c r="G28" s="46">
        <v>3077746</v>
      </c>
      <c r="H28" s="47" t="s">
        <v>222</v>
      </c>
      <c r="I28" s="48">
        <v>44841</v>
      </c>
      <c r="J28" s="47" t="s">
        <v>191</v>
      </c>
      <c r="K28" s="47" t="s">
        <v>192</v>
      </c>
      <c r="L28" s="46" t="s">
        <v>230</v>
      </c>
      <c r="M28" s="46" t="s">
        <v>223</v>
      </c>
      <c r="N28" s="46" t="s">
        <v>195</v>
      </c>
      <c r="O28" s="46" t="s">
        <v>224</v>
      </c>
      <c r="P28" s="47" t="s">
        <v>235</v>
      </c>
      <c r="Q28" s="47" t="s">
        <v>198</v>
      </c>
      <c r="R28" s="47" t="s">
        <v>226</v>
      </c>
      <c r="S28" s="47" t="s">
        <v>236</v>
      </c>
      <c r="T28" s="46" t="s">
        <v>201</v>
      </c>
      <c r="U28" s="47" t="s">
        <v>191</v>
      </c>
      <c r="V28" s="46" t="s">
        <v>203</v>
      </c>
      <c r="W28" s="46" t="s">
        <v>204</v>
      </c>
      <c r="X28" s="46">
        <v>6</v>
      </c>
      <c r="Y28" s="46">
        <v>2</v>
      </c>
      <c r="Z28" s="46">
        <v>0</v>
      </c>
      <c r="AA28">
        <f t="shared" si="0"/>
        <v>2</v>
      </c>
      <c r="AB28" t="s">
        <v>2</v>
      </c>
      <c r="AC28" t="s">
        <v>62</v>
      </c>
      <c r="AD28" t="s">
        <v>228</v>
      </c>
    </row>
    <row r="29" spans="1:30" hidden="1" x14ac:dyDescent="0.35">
      <c r="A29" s="46" t="s">
        <v>188</v>
      </c>
      <c r="B29" s="46">
        <v>41617</v>
      </c>
      <c r="C29" s="46">
        <v>6609</v>
      </c>
      <c r="D29" s="46">
        <v>467617</v>
      </c>
      <c r="E29" s="46">
        <v>109262</v>
      </c>
      <c r="F29" s="47" t="s">
        <v>234</v>
      </c>
      <c r="G29" s="46">
        <v>3077746</v>
      </c>
      <c r="H29" s="47" t="s">
        <v>222</v>
      </c>
      <c r="I29" s="48">
        <v>44841</v>
      </c>
      <c r="J29" s="47" t="s">
        <v>191</v>
      </c>
      <c r="K29" s="47" t="s">
        <v>192</v>
      </c>
      <c r="L29" s="46" t="s">
        <v>230</v>
      </c>
      <c r="M29" s="46" t="s">
        <v>223</v>
      </c>
      <c r="N29" s="46" t="s">
        <v>195</v>
      </c>
      <c r="O29" s="46" t="s">
        <v>224</v>
      </c>
      <c r="P29" s="47" t="s">
        <v>235</v>
      </c>
      <c r="Q29" s="47" t="s">
        <v>198</v>
      </c>
      <c r="R29" s="47" t="s">
        <v>226</v>
      </c>
      <c r="S29" s="47" t="s">
        <v>236</v>
      </c>
      <c r="T29" s="46" t="s">
        <v>201</v>
      </c>
      <c r="U29" s="47" t="s">
        <v>191</v>
      </c>
      <c r="V29" s="46" t="s">
        <v>203</v>
      </c>
      <c r="W29" s="46" t="s">
        <v>206</v>
      </c>
      <c r="X29" s="46">
        <v>4</v>
      </c>
      <c r="Y29" s="46">
        <v>6</v>
      </c>
      <c r="Z29" s="46">
        <v>0</v>
      </c>
      <c r="AA29">
        <f t="shared" si="0"/>
        <v>6</v>
      </c>
      <c r="AB29" t="s">
        <v>2</v>
      </c>
      <c r="AC29" t="s">
        <v>62</v>
      </c>
      <c r="AD29" t="s">
        <v>228</v>
      </c>
    </row>
    <row r="30" spans="1:30" hidden="1" x14ac:dyDescent="0.35">
      <c r="A30" s="46" t="s">
        <v>188</v>
      </c>
      <c r="B30" s="46">
        <v>41617</v>
      </c>
      <c r="C30" s="46">
        <v>6609</v>
      </c>
      <c r="D30" s="46">
        <v>467617</v>
      </c>
      <c r="E30" s="46">
        <v>109262</v>
      </c>
      <c r="F30" s="47" t="s">
        <v>234</v>
      </c>
      <c r="G30" s="46">
        <v>3077746</v>
      </c>
      <c r="H30" s="47" t="s">
        <v>222</v>
      </c>
      <c r="I30" s="48">
        <v>44841</v>
      </c>
      <c r="J30" s="47" t="s">
        <v>191</v>
      </c>
      <c r="K30" s="47" t="s">
        <v>192</v>
      </c>
      <c r="L30" s="46" t="s">
        <v>230</v>
      </c>
      <c r="M30" s="46" t="s">
        <v>223</v>
      </c>
      <c r="N30" s="46" t="s">
        <v>195</v>
      </c>
      <c r="O30" s="46" t="s">
        <v>224</v>
      </c>
      <c r="P30" s="47" t="s">
        <v>235</v>
      </c>
      <c r="Q30" s="47" t="s">
        <v>198</v>
      </c>
      <c r="R30" s="47" t="s">
        <v>226</v>
      </c>
      <c r="S30" s="47" t="s">
        <v>236</v>
      </c>
      <c r="T30" s="46" t="s">
        <v>201</v>
      </c>
      <c r="U30" s="47" t="s">
        <v>191</v>
      </c>
      <c r="V30" s="46" t="s">
        <v>203</v>
      </c>
      <c r="W30" s="46" t="s">
        <v>211</v>
      </c>
      <c r="X30" s="46">
        <v>1</v>
      </c>
      <c r="Y30" s="46">
        <v>2</v>
      </c>
      <c r="Z30" s="46">
        <v>0</v>
      </c>
      <c r="AA30">
        <f t="shared" si="0"/>
        <v>2</v>
      </c>
      <c r="AB30" t="s">
        <v>2</v>
      </c>
      <c r="AC30" t="s">
        <v>62</v>
      </c>
      <c r="AD30" t="s">
        <v>228</v>
      </c>
    </row>
    <row r="31" spans="1:30" hidden="1" x14ac:dyDescent="0.35">
      <c r="A31" s="46" t="s">
        <v>188</v>
      </c>
      <c r="B31" s="46">
        <v>41617</v>
      </c>
      <c r="C31" s="46">
        <v>6609</v>
      </c>
      <c r="D31" s="46">
        <v>467617</v>
      </c>
      <c r="E31" s="46">
        <v>109262</v>
      </c>
      <c r="F31" s="47" t="s">
        <v>234</v>
      </c>
      <c r="G31" s="46">
        <v>3077746</v>
      </c>
      <c r="H31" s="47" t="s">
        <v>222</v>
      </c>
      <c r="I31" s="48">
        <v>44841</v>
      </c>
      <c r="J31" s="47" t="s">
        <v>191</v>
      </c>
      <c r="K31" s="47" t="s">
        <v>192</v>
      </c>
      <c r="L31" s="46" t="s">
        <v>230</v>
      </c>
      <c r="M31" s="46" t="s">
        <v>223</v>
      </c>
      <c r="N31" s="46" t="s">
        <v>195</v>
      </c>
      <c r="O31" s="46" t="s">
        <v>224</v>
      </c>
      <c r="P31" s="47" t="s">
        <v>235</v>
      </c>
      <c r="Q31" s="47" t="s">
        <v>198</v>
      </c>
      <c r="R31" s="47" t="s">
        <v>226</v>
      </c>
      <c r="S31" s="47" t="s">
        <v>236</v>
      </c>
      <c r="T31" s="46" t="s">
        <v>201</v>
      </c>
      <c r="U31" s="47" t="s">
        <v>191</v>
      </c>
      <c r="V31" s="46" t="s">
        <v>207</v>
      </c>
      <c r="W31" s="46" t="s">
        <v>231</v>
      </c>
      <c r="X31" s="46">
        <v>8</v>
      </c>
      <c r="Y31" s="46">
        <v>0</v>
      </c>
      <c r="Z31" s="46">
        <v>0</v>
      </c>
      <c r="AA31">
        <f t="shared" si="0"/>
        <v>0</v>
      </c>
      <c r="AB31" t="s">
        <v>2</v>
      </c>
      <c r="AC31" t="s">
        <v>62</v>
      </c>
      <c r="AD31" t="s">
        <v>228</v>
      </c>
    </row>
    <row r="32" spans="1:30" hidden="1" x14ac:dyDescent="0.35">
      <c r="A32" s="46" t="s">
        <v>188</v>
      </c>
      <c r="B32" s="46">
        <v>41617</v>
      </c>
      <c r="C32" s="46">
        <v>6609</v>
      </c>
      <c r="D32" s="46">
        <v>467617</v>
      </c>
      <c r="E32" s="46">
        <v>109262</v>
      </c>
      <c r="F32" s="47" t="s">
        <v>234</v>
      </c>
      <c r="G32" s="46">
        <v>3077746</v>
      </c>
      <c r="H32" s="47" t="s">
        <v>222</v>
      </c>
      <c r="I32" s="48">
        <v>44841</v>
      </c>
      <c r="J32" s="47" t="s">
        <v>191</v>
      </c>
      <c r="K32" s="47" t="s">
        <v>192</v>
      </c>
      <c r="L32" s="46" t="s">
        <v>230</v>
      </c>
      <c r="M32" s="46" t="s">
        <v>223</v>
      </c>
      <c r="N32" s="46" t="s">
        <v>195</v>
      </c>
      <c r="O32" s="46" t="s">
        <v>224</v>
      </c>
      <c r="P32" s="47" t="s">
        <v>235</v>
      </c>
      <c r="Q32" s="47" t="s">
        <v>198</v>
      </c>
      <c r="R32" s="47" t="s">
        <v>226</v>
      </c>
      <c r="S32" s="47" t="s">
        <v>236</v>
      </c>
      <c r="T32" s="46" t="s">
        <v>201</v>
      </c>
      <c r="U32" s="47" t="s">
        <v>191</v>
      </c>
      <c r="V32" s="46" t="s">
        <v>207</v>
      </c>
      <c r="W32" s="46" t="s">
        <v>204</v>
      </c>
      <c r="X32" s="46">
        <v>4</v>
      </c>
      <c r="Y32" s="46">
        <v>0</v>
      </c>
      <c r="Z32" s="46">
        <v>0</v>
      </c>
      <c r="AA32">
        <f t="shared" si="0"/>
        <v>0</v>
      </c>
      <c r="AB32" t="s">
        <v>2</v>
      </c>
      <c r="AC32" t="s">
        <v>62</v>
      </c>
      <c r="AD32" t="s">
        <v>228</v>
      </c>
    </row>
    <row r="33" spans="1:30" hidden="1" x14ac:dyDescent="0.35">
      <c r="A33" s="46" t="s">
        <v>188</v>
      </c>
      <c r="B33" s="46">
        <v>44953</v>
      </c>
      <c r="C33" s="46">
        <v>4429</v>
      </c>
      <c r="D33" s="46">
        <v>444390</v>
      </c>
      <c r="E33" s="46">
        <v>129935</v>
      </c>
      <c r="F33" s="47" t="s">
        <v>237</v>
      </c>
      <c r="G33" s="46">
        <v>3008523</v>
      </c>
      <c r="H33" s="47" t="s">
        <v>190</v>
      </c>
      <c r="I33" s="48">
        <v>44586</v>
      </c>
      <c r="J33" s="47" t="s">
        <v>191</v>
      </c>
      <c r="K33" s="47" t="s">
        <v>213</v>
      </c>
      <c r="L33" s="46" t="s">
        <v>193</v>
      </c>
      <c r="M33" s="46" t="s">
        <v>195</v>
      </c>
      <c r="N33" s="46" t="s">
        <v>195</v>
      </c>
      <c r="O33" s="46" t="s">
        <v>196</v>
      </c>
      <c r="P33" s="47" t="s">
        <v>238</v>
      </c>
      <c r="Q33" s="47" t="s">
        <v>198</v>
      </c>
      <c r="R33" s="47" t="s">
        <v>188</v>
      </c>
      <c r="S33" s="47" t="s">
        <v>239</v>
      </c>
      <c r="T33" s="46" t="s">
        <v>201</v>
      </c>
      <c r="U33" s="47" t="s">
        <v>202</v>
      </c>
      <c r="V33" s="46" t="s">
        <v>203</v>
      </c>
      <c r="W33" s="46" t="s">
        <v>206</v>
      </c>
      <c r="X33" s="46">
        <v>0</v>
      </c>
      <c r="Y33" s="46">
        <v>0</v>
      </c>
      <c r="Z33" s="46">
        <v>1</v>
      </c>
      <c r="AA33">
        <f t="shared" si="0"/>
        <v>-1</v>
      </c>
      <c r="AB33" t="s">
        <v>240</v>
      </c>
      <c r="AC33" t="s">
        <v>241</v>
      </c>
      <c r="AD33" t="s">
        <v>24</v>
      </c>
    </row>
    <row r="34" spans="1:30" hidden="1" x14ac:dyDescent="0.35">
      <c r="A34" s="46" t="s">
        <v>188</v>
      </c>
      <c r="B34" s="46">
        <v>44953</v>
      </c>
      <c r="C34" s="46">
        <v>4429</v>
      </c>
      <c r="D34" s="46">
        <v>444390</v>
      </c>
      <c r="E34" s="46">
        <v>129935</v>
      </c>
      <c r="F34" s="47" t="s">
        <v>237</v>
      </c>
      <c r="G34" s="46">
        <v>3008523</v>
      </c>
      <c r="H34" s="47" t="s">
        <v>190</v>
      </c>
      <c r="I34" s="48">
        <v>44586</v>
      </c>
      <c r="J34" s="47" t="s">
        <v>191</v>
      </c>
      <c r="K34" s="47" t="s">
        <v>213</v>
      </c>
      <c r="L34" s="46" t="s">
        <v>193</v>
      </c>
      <c r="M34" s="46" t="s">
        <v>195</v>
      </c>
      <c r="N34" s="46" t="s">
        <v>195</v>
      </c>
      <c r="O34" s="46" t="s">
        <v>196</v>
      </c>
      <c r="P34" s="47" t="s">
        <v>238</v>
      </c>
      <c r="Q34" s="47" t="s">
        <v>198</v>
      </c>
      <c r="R34" s="47" t="s">
        <v>188</v>
      </c>
      <c r="S34" s="47" t="s">
        <v>239</v>
      </c>
      <c r="T34" s="46" t="s">
        <v>201</v>
      </c>
      <c r="U34" s="47" t="s">
        <v>202</v>
      </c>
      <c r="V34" s="46" t="s">
        <v>203</v>
      </c>
      <c r="W34" s="46" t="s">
        <v>229</v>
      </c>
      <c r="X34" s="46">
        <v>1</v>
      </c>
      <c r="Y34" s="46">
        <v>1</v>
      </c>
      <c r="Z34" s="46">
        <v>0</v>
      </c>
      <c r="AA34">
        <f t="shared" si="0"/>
        <v>1</v>
      </c>
      <c r="AB34" t="s">
        <v>240</v>
      </c>
      <c r="AC34" t="s">
        <v>241</v>
      </c>
      <c r="AD34" t="s">
        <v>24</v>
      </c>
    </row>
    <row r="35" spans="1:30" hidden="1" x14ac:dyDescent="0.35">
      <c r="A35" s="46" t="s">
        <v>188</v>
      </c>
      <c r="B35" s="46">
        <v>60168</v>
      </c>
      <c r="C35" s="46">
        <v>4731</v>
      </c>
      <c r="D35" s="46">
        <v>447503</v>
      </c>
      <c r="E35" s="46">
        <v>131357</v>
      </c>
      <c r="F35" s="47" t="s">
        <v>242</v>
      </c>
      <c r="G35" s="46">
        <v>2932997</v>
      </c>
      <c r="H35" s="47" t="s">
        <v>222</v>
      </c>
      <c r="I35" s="48">
        <v>44232</v>
      </c>
      <c r="J35" s="47" t="s">
        <v>202</v>
      </c>
      <c r="K35" s="47" t="s">
        <v>192</v>
      </c>
      <c r="L35" s="46" t="s">
        <v>193</v>
      </c>
      <c r="M35" s="46" t="s">
        <v>223</v>
      </c>
      <c r="N35" s="46" t="s">
        <v>195</v>
      </c>
      <c r="O35" s="46" t="s">
        <v>224</v>
      </c>
      <c r="P35" s="47" t="s">
        <v>243</v>
      </c>
      <c r="Q35" s="47" t="s">
        <v>198</v>
      </c>
      <c r="R35" s="47" t="s">
        <v>188</v>
      </c>
      <c r="S35" s="47" t="s">
        <v>244</v>
      </c>
      <c r="T35" s="46" t="s">
        <v>201</v>
      </c>
      <c r="U35" s="47" t="s">
        <v>191</v>
      </c>
      <c r="V35" s="46" t="s">
        <v>203</v>
      </c>
      <c r="W35" s="46" t="s">
        <v>204</v>
      </c>
      <c r="X35" s="46">
        <v>2</v>
      </c>
      <c r="Y35" s="46">
        <v>11</v>
      </c>
      <c r="Z35" s="46">
        <v>0</v>
      </c>
      <c r="AA35">
        <f t="shared" si="0"/>
        <v>11</v>
      </c>
      <c r="AB35" t="s">
        <v>0</v>
      </c>
      <c r="AC35" t="s">
        <v>245</v>
      </c>
      <c r="AD35" t="s">
        <v>228</v>
      </c>
    </row>
    <row r="36" spans="1:30" hidden="1" x14ac:dyDescent="0.35">
      <c r="A36" s="46" t="s">
        <v>188</v>
      </c>
      <c r="B36" s="46">
        <v>60168</v>
      </c>
      <c r="C36" s="46">
        <v>4731</v>
      </c>
      <c r="D36" s="46">
        <v>447503</v>
      </c>
      <c r="E36" s="46">
        <v>131357</v>
      </c>
      <c r="F36" s="47" t="s">
        <v>242</v>
      </c>
      <c r="G36" s="46">
        <v>2932997</v>
      </c>
      <c r="H36" s="47" t="s">
        <v>222</v>
      </c>
      <c r="I36" s="48">
        <v>44232</v>
      </c>
      <c r="J36" s="47" t="s">
        <v>202</v>
      </c>
      <c r="K36" s="47" t="s">
        <v>192</v>
      </c>
      <c r="L36" s="46" t="s">
        <v>193</v>
      </c>
      <c r="M36" s="46" t="s">
        <v>223</v>
      </c>
      <c r="N36" s="46" t="s">
        <v>195</v>
      </c>
      <c r="O36" s="46" t="s">
        <v>224</v>
      </c>
      <c r="P36" s="47" t="s">
        <v>243</v>
      </c>
      <c r="Q36" s="47" t="s">
        <v>198</v>
      </c>
      <c r="R36" s="47" t="s">
        <v>188</v>
      </c>
      <c r="S36" s="47" t="s">
        <v>244</v>
      </c>
      <c r="T36" s="46" t="s">
        <v>201</v>
      </c>
      <c r="U36" s="47" t="s">
        <v>191</v>
      </c>
      <c r="V36" s="46" t="s">
        <v>203</v>
      </c>
      <c r="W36" s="46" t="s">
        <v>206</v>
      </c>
      <c r="X36" s="46">
        <v>0</v>
      </c>
      <c r="Y36" s="46">
        <v>22</v>
      </c>
      <c r="Z36" s="46">
        <v>0</v>
      </c>
      <c r="AA36">
        <f t="shared" si="0"/>
        <v>22</v>
      </c>
      <c r="AB36" t="s">
        <v>0</v>
      </c>
      <c r="AC36" t="s">
        <v>245</v>
      </c>
      <c r="AD36" t="s">
        <v>228</v>
      </c>
    </row>
    <row r="37" spans="1:30" hidden="1" x14ac:dyDescent="0.35">
      <c r="A37" s="46" t="s">
        <v>188</v>
      </c>
      <c r="B37" s="46">
        <v>60168</v>
      </c>
      <c r="C37" s="46">
        <v>4731</v>
      </c>
      <c r="D37" s="46">
        <v>447503</v>
      </c>
      <c r="E37" s="46">
        <v>131357</v>
      </c>
      <c r="F37" s="47" t="s">
        <v>242</v>
      </c>
      <c r="G37" s="46">
        <v>2932997</v>
      </c>
      <c r="H37" s="47" t="s">
        <v>222</v>
      </c>
      <c r="I37" s="48">
        <v>44232</v>
      </c>
      <c r="J37" s="47" t="s">
        <v>202</v>
      </c>
      <c r="K37" s="47" t="s">
        <v>192</v>
      </c>
      <c r="L37" s="46" t="s">
        <v>193</v>
      </c>
      <c r="M37" s="46" t="s">
        <v>223</v>
      </c>
      <c r="N37" s="46" t="s">
        <v>195</v>
      </c>
      <c r="O37" s="46" t="s">
        <v>224</v>
      </c>
      <c r="P37" s="47" t="s">
        <v>243</v>
      </c>
      <c r="Q37" s="47" t="s">
        <v>198</v>
      </c>
      <c r="R37" s="47" t="s">
        <v>188</v>
      </c>
      <c r="S37" s="47" t="s">
        <v>244</v>
      </c>
      <c r="T37" s="46" t="s">
        <v>201</v>
      </c>
      <c r="U37" s="47" t="s">
        <v>191</v>
      </c>
      <c r="V37" s="46" t="s">
        <v>203</v>
      </c>
      <c r="W37" s="46" t="s">
        <v>211</v>
      </c>
      <c r="X37" s="46">
        <v>0</v>
      </c>
      <c r="Y37" s="46">
        <v>8</v>
      </c>
      <c r="Z37" s="46">
        <v>0</v>
      </c>
      <c r="AA37">
        <f t="shared" si="0"/>
        <v>8</v>
      </c>
      <c r="AB37" t="s">
        <v>0</v>
      </c>
      <c r="AC37" t="s">
        <v>245</v>
      </c>
      <c r="AD37" t="s">
        <v>228</v>
      </c>
    </row>
    <row r="38" spans="1:30" hidden="1" x14ac:dyDescent="0.35">
      <c r="A38" s="46" t="s">
        <v>188</v>
      </c>
      <c r="B38" s="46">
        <v>60168</v>
      </c>
      <c r="C38" s="46">
        <v>4731</v>
      </c>
      <c r="D38" s="46">
        <v>447503</v>
      </c>
      <c r="E38" s="46">
        <v>131357</v>
      </c>
      <c r="F38" s="47" t="s">
        <v>242</v>
      </c>
      <c r="G38" s="46">
        <v>2932997</v>
      </c>
      <c r="H38" s="47" t="s">
        <v>222</v>
      </c>
      <c r="I38" s="48">
        <v>44232</v>
      </c>
      <c r="J38" s="47" t="s">
        <v>202</v>
      </c>
      <c r="K38" s="47" t="s">
        <v>192</v>
      </c>
      <c r="L38" s="46" t="s">
        <v>193</v>
      </c>
      <c r="M38" s="46" t="s">
        <v>223</v>
      </c>
      <c r="N38" s="46" t="s">
        <v>195</v>
      </c>
      <c r="O38" s="46" t="s">
        <v>224</v>
      </c>
      <c r="P38" s="47" t="s">
        <v>243</v>
      </c>
      <c r="Q38" s="47" t="s">
        <v>198</v>
      </c>
      <c r="R38" s="47" t="s">
        <v>188</v>
      </c>
      <c r="S38" s="47" t="s">
        <v>244</v>
      </c>
      <c r="T38" s="46" t="s">
        <v>201</v>
      </c>
      <c r="U38" s="47" t="s">
        <v>191</v>
      </c>
      <c r="V38" s="46" t="s">
        <v>207</v>
      </c>
      <c r="W38" s="46" t="s">
        <v>231</v>
      </c>
      <c r="X38" s="46">
        <v>0</v>
      </c>
      <c r="Y38" s="46">
        <v>3</v>
      </c>
      <c r="Z38" s="46">
        <v>0</v>
      </c>
      <c r="AA38">
        <f t="shared" si="0"/>
        <v>3</v>
      </c>
      <c r="AB38" t="s">
        <v>0</v>
      </c>
      <c r="AC38" t="s">
        <v>245</v>
      </c>
      <c r="AD38" t="s">
        <v>228</v>
      </c>
    </row>
    <row r="39" spans="1:30" hidden="1" x14ac:dyDescent="0.35">
      <c r="A39" s="46" t="s">
        <v>188</v>
      </c>
      <c r="B39" s="46">
        <v>60168</v>
      </c>
      <c r="C39" s="46">
        <v>4731</v>
      </c>
      <c r="D39" s="46">
        <v>447503</v>
      </c>
      <c r="E39" s="46">
        <v>131357</v>
      </c>
      <c r="F39" s="47" t="s">
        <v>242</v>
      </c>
      <c r="G39" s="46">
        <v>2932997</v>
      </c>
      <c r="H39" s="47" t="s">
        <v>222</v>
      </c>
      <c r="I39" s="48">
        <v>44232</v>
      </c>
      <c r="J39" s="47" t="s">
        <v>202</v>
      </c>
      <c r="K39" s="47" t="s">
        <v>192</v>
      </c>
      <c r="L39" s="46" t="s">
        <v>193</v>
      </c>
      <c r="M39" s="46" t="s">
        <v>223</v>
      </c>
      <c r="N39" s="46" t="s">
        <v>195</v>
      </c>
      <c r="O39" s="46" t="s">
        <v>224</v>
      </c>
      <c r="P39" s="47" t="s">
        <v>243</v>
      </c>
      <c r="Q39" s="47" t="s">
        <v>198</v>
      </c>
      <c r="R39" s="47" t="s">
        <v>188</v>
      </c>
      <c r="S39" s="47" t="s">
        <v>244</v>
      </c>
      <c r="T39" s="46" t="s">
        <v>201</v>
      </c>
      <c r="U39" s="47" t="s">
        <v>191</v>
      </c>
      <c r="V39" s="46" t="s">
        <v>207</v>
      </c>
      <c r="W39" s="46" t="s">
        <v>204</v>
      </c>
      <c r="X39" s="46">
        <v>0</v>
      </c>
      <c r="Y39" s="46">
        <v>4</v>
      </c>
      <c r="Z39" s="46">
        <v>0</v>
      </c>
      <c r="AA39">
        <f t="shared" si="0"/>
        <v>4</v>
      </c>
      <c r="AB39" t="s">
        <v>0</v>
      </c>
      <c r="AC39" t="s">
        <v>245</v>
      </c>
      <c r="AD39" t="s">
        <v>228</v>
      </c>
    </row>
    <row r="40" spans="1:30" hidden="1" x14ac:dyDescent="0.35">
      <c r="A40" s="46" t="s">
        <v>188</v>
      </c>
      <c r="B40" s="46">
        <v>60168</v>
      </c>
      <c r="C40" s="46">
        <v>4731</v>
      </c>
      <c r="D40" s="46">
        <v>447503</v>
      </c>
      <c r="E40" s="46">
        <v>131357</v>
      </c>
      <c r="F40" s="47" t="s">
        <v>242</v>
      </c>
      <c r="G40" s="46">
        <v>2932997</v>
      </c>
      <c r="H40" s="47" t="s">
        <v>222</v>
      </c>
      <c r="I40" s="48">
        <v>44232</v>
      </c>
      <c r="J40" s="47" t="s">
        <v>202</v>
      </c>
      <c r="K40" s="47" t="s">
        <v>192</v>
      </c>
      <c r="L40" s="46" t="s">
        <v>230</v>
      </c>
      <c r="M40" s="46" t="s">
        <v>223</v>
      </c>
      <c r="N40" s="46" t="s">
        <v>195</v>
      </c>
      <c r="O40" s="46" t="s">
        <v>224</v>
      </c>
      <c r="P40" s="47" t="s">
        <v>243</v>
      </c>
      <c r="Q40" s="47" t="s">
        <v>198</v>
      </c>
      <c r="R40" s="47" t="s">
        <v>188</v>
      </c>
      <c r="S40" s="47" t="s">
        <v>244</v>
      </c>
      <c r="T40" s="46" t="s">
        <v>201</v>
      </c>
      <c r="U40" s="47" t="s">
        <v>191</v>
      </c>
      <c r="V40" s="46" t="s">
        <v>207</v>
      </c>
      <c r="W40" s="46" t="s">
        <v>231</v>
      </c>
      <c r="X40" s="46">
        <v>0</v>
      </c>
      <c r="Y40" s="46">
        <v>18</v>
      </c>
      <c r="Z40" s="46">
        <v>0</v>
      </c>
      <c r="AA40">
        <f t="shared" si="0"/>
        <v>18</v>
      </c>
      <c r="AB40" t="s">
        <v>0</v>
      </c>
      <c r="AC40" t="s">
        <v>245</v>
      </c>
      <c r="AD40" t="s">
        <v>228</v>
      </c>
    </row>
    <row r="41" spans="1:30" hidden="1" x14ac:dyDescent="0.35">
      <c r="A41" s="46" t="s">
        <v>188</v>
      </c>
      <c r="B41" s="46">
        <v>60168</v>
      </c>
      <c r="C41" s="46">
        <v>4731</v>
      </c>
      <c r="D41" s="46">
        <v>447503</v>
      </c>
      <c r="E41" s="46">
        <v>131357</v>
      </c>
      <c r="F41" s="47" t="s">
        <v>242</v>
      </c>
      <c r="G41" s="46">
        <v>2932997</v>
      </c>
      <c r="H41" s="47" t="s">
        <v>222</v>
      </c>
      <c r="I41" s="48">
        <v>44232</v>
      </c>
      <c r="J41" s="47" t="s">
        <v>202</v>
      </c>
      <c r="K41" s="47" t="s">
        <v>192</v>
      </c>
      <c r="L41" s="46" t="s">
        <v>230</v>
      </c>
      <c r="M41" s="46" t="s">
        <v>223</v>
      </c>
      <c r="N41" s="46" t="s">
        <v>195</v>
      </c>
      <c r="O41" s="46" t="s">
        <v>224</v>
      </c>
      <c r="P41" s="47" t="s">
        <v>243</v>
      </c>
      <c r="Q41" s="47" t="s">
        <v>198</v>
      </c>
      <c r="R41" s="47" t="s">
        <v>188</v>
      </c>
      <c r="S41" s="47" t="s">
        <v>244</v>
      </c>
      <c r="T41" s="46" t="s">
        <v>201</v>
      </c>
      <c r="U41" s="47" t="s">
        <v>191</v>
      </c>
      <c r="V41" s="46" t="s">
        <v>207</v>
      </c>
      <c r="W41" s="46" t="s">
        <v>204</v>
      </c>
      <c r="X41" s="46">
        <v>2</v>
      </c>
      <c r="Y41" s="46">
        <v>18</v>
      </c>
      <c r="Z41" s="46">
        <v>0</v>
      </c>
      <c r="AA41">
        <f t="shared" si="0"/>
        <v>18</v>
      </c>
      <c r="AB41" t="s">
        <v>0</v>
      </c>
      <c r="AC41" t="s">
        <v>245</v>
      </c>
      <c r="AD41" t="s">
        <v>228</v>
      </c>
    </row>
    <row r="42" spans="1:30" hidden="1" x14ac:dyDescent="0.35">
      <c r="A42" s="46" t="s">
        <v>188</v>
      </c>
      <c r="B42" s="46">
        <v>60168</v>
      </c>
      <c r="C42" s="46">
        <v>4731</v>
      </c>
      <c r="D42" s="46">
        <v>447699</v>
      </c>
      <c r="E42" s="46">
        <v>131380</v>
      </c>
      <c r="F42" s="47" t="s">
        <v>246</v>
      </c>
      <c r="G42" s="46">
        <v>3073338</v>
      </c>
      <c r="H42" s="47" t="s">
        <v>222</v>
      </c>
      <c r="I42" s="48">
        <v>44880</v>
      </c>
      <c r="J42" s="47" t="s">
        <v>191</v>
      </c>
      <c r="K42" s="47" t="s">
        <v>192</v>
      </c>
      <c r="L42" s="46" t="s">
        <v>193</v>
      </c>
      <c r="M42" s="46" t="s">
        <v>223</v>
      </c>
      <c r="N42" s="46" t="s">
        <v>195</v>
      </c>
      <c r="O42" s="46" t="s">
        <v>224</v>
      </c>
      <c r="P42" s="47" t="s">
        <v>247</v>
      </c>
      <c r="Q42" s="47" t="s">
        <v>198</v>
      </c>
      <c r="R42" s="47" t="s">
        <v>188</v>
      </c>
      <c r="S42" s="47" t="s">
        <v>248</v>
      </c>
      <c r="T42" s="46" t="s">
        <v>201</v>
      </c>
      <c r="U42" s="47" t="s">
        <v>191</v>
      </c>
      <c r="V42" s="46" t="s">
        <v>203</v>
      </c>
      <c r="W42" s="46" t="s">
        <v>204</v>
      </c>
      <c r="X42" s="46">
        <v>18</v>
      </c>
      <c r="Y42" s="46">
        <v>0</v>
      </c>
      <c r="Z42" s="46">
        <v>0</v>
      </c>
      <c r="AA42">
        <f t="shared" si="0"/>
        <v>0</v>
      </c>
      <c r="AB42" t="s">
        <v>0</v>
      </c>
      <c r="AC42" t="s">
        <v>245</v>
      </c>
      <c r="AD42" t="s">
        <v>228</v>
      </c>
    </row>
    <row r="43" spans="1:30" hidden="1" x14ac:dyDescent="0.35">
      <c r="A43" s="46" t="s">
        <v>188</v>
      </c>
      <c r="B43" s="46">
        <v>60168</v>
      </c>
      <c r="C43" s="46">
        <v>4731</v>
      </c>
      <c r="D43" s="46">
        <v>447699</v>
      </c>
      <c r="E43" s="46">
        <v>131380</v>
      </c>
      <c r="F43" s="47" t="s">
        <v>246</v>
      </c>
      <c r="G43" s="46">
        <v>3073338</v>
      </c>
      <c r="H43" s="47" t="s">
        <v>222</v>
      </c>
      <c r="I43" s="48">
        <v>44880</v>
      </c>
      <c r="J43" s="47" t="s">
        <v>191</v>
      </c>
      <c r="K43" s="47" t="s">
        <v>192</v>
      </c>
      <c r="L43" s="46" t="s">
        <v>193</v>
      </c>
      <c r="M43" s="46" t="s">
        <v>223</v>
      </c>
      <c r="N43" s="46" t="s">
        <v>195</v>
      </c>
      <c r="O43" s="46" t="s">
        <v>224</v>
      </c>
      <c r="P43" s="47" t="s">
        <v>247</v>
      </c>
      <c r="Q43" s="47" t="s">
        <v>198</v>
      </c>
      <c r="R43" s="47" t="s">
        <v>188</v>
      </c>
      <c r="S43" s="47" t="s">
        <v>248</v>
      </c>
      <c r="T43" s="46" t="s">
        <v>201</v>
      </c>
      <c r="U43" s="47" t="s">
        <v>191</v>
      </c>
      <c r="V43" s="46" t="s">
        <v>203</v>
      </c>
      <c r="W43" s="46" t="s">
        <v>206</v>
      </c>
      <c r="X43" s="46">
        <v>31</v>
      </c>
      <c r="Y43" s="46">
        <v>0</v>
      </c>
      <c r="Z43" s="46">
        <v>0</v>
      </c>
      <c r="AA43">
        <f t="shared" si="0"/>
        <v>0</v>
      </c>
      <c r="AB43" t="s">
        <v>0</v>
      </c>
      <c r="AC43" t="s">
        <v>245</v>
      </c>
      <c r="AD43" t="s">
        <v>228</v>
      </c>
    </row>
    <row r="44" spans="1:30" hidden="1" x14ac:dyDescent="0.35">
      <c r="A44" s="46" t="s">
        <v>188</v>
      </c>
      <c r="B44" s="46">
        <v>60168</v>
      </c>
      <c r="C44" s="46">
        <v>4731</v>
      </c>
      <c r="D44" s="46">
        <v>447699</v>
      </c>
      <c r="E44" s="46">
        <v>131380</v>
      </c>
      <c r="F44" s="47" t="s">
        <v>246</v>
      </c>
      <c r="G44" s="46">
        <v>3073338</v>
      </c>
      <c r="H44" s="47" t="s">
        <v>222</v>
      </c>
      <c r="I44" s="48">
        <v>44880</v>
      </c>
      <c r="J44" s="47" t="s">
        <v>191</v>
      </c>
      <c r="K44" s="47" t="s">
        <v>192</v>
      </c>
      <c r="L44" s="46" t="s">
        <v>193</v>
      </c>
      <c r="M44" s="46" t="s">
        <v>223</v>
      </c>
      <c r="N44" s="46" t="s">
        <v>195</v>
      </c>
      <c r="O44" s="46" t="s">
        <v>224</v>
      </c>
      <c r="P44" s="47" t="s">
        <v>247</v>
      </c>
      <c r="Q44" s="47" t="s">
        <v>198</v>
      </c>
      <c r="R44" s="47" t="s">
        <v>188</v>
      </c>
      <c r="S44" s="47" t="s">
        <v>248</v>
      </c>
      <c r="T44" s="46" t="s">
        <v>201</v>
      </c>
      <c r="U44" s="47" t="s">
        <v>191</v>
      </c>
      <c r="V44" s="46" t="s">
        <v>203</v>
      </c>
      <c r="W44" s="46" t="s">
        <v>211</v>
      </c>
      <c r="X44" s="46">
        <v>28</v>
      </c>
      <c r="Y44" s="46">
        <v>0</v>
      </c>
      <c r="Z44" s="46">
        <v>0</v>
      </c>
      <c r="AA44">
        <f t="shared" si="0"/>
        <v>0</v>
      </c>
      <c r="AB44" t="s">
        <v>0</v>
      </c>
      <c r="AC44" t="s">
        <v>245</v>
      </c>
      <c r="AD44" t="s">
        <v>228</v>
      </c>
    </row>
    <row r="45" spans="1:30" hidden="1" x14ac:dyDescent="0.35">
      <c r="A45" s="46" t="s">
        <v>188</v>
      </c>
      <c r="B45" s="46">
        <v>60168</v>
      </c>
      <c r="C45" s="46">
        <v>4731</v>
      </c>
      <c r="D45" s="46">
        <v>447699</v>
      </c>
      <c r="E45" s="46">
        <v>131380</v>
      </c>
      <c r="F45" s="47" t="s">
        <v>246</v>
      </c>
      <c r="G45" s="46">
        <v>3073338</v>
      </c>
      <c r="H45" s="47" t="s">
        <v>222</v>
      </c>
      <c r="I45" s="48">
        <v>44880</v>
      </c>
      <c r="J45" s="47" t="s">
        <v>191</v>
      </c>
      <c r="K45" s="47" t="s">
        <v>192</v>
      </c>
      <c r="L45" s="46" t="s">
        <v>230</v>
      </c>
      <c r="M45" s="46" t="s">
        <v>223</v>
      </c>
      <c r="N45" s="46" t="s">
        <v>195</v>
      </c>
      <c r="O45" s="46" t="s">
        <v>224</v>
      </c>
      <c r="P45" s="47" t="s">
        <v>247</v>
      </c>
      <c r="Q45" s="47" t="s">
        <v>198</v>
      </c>
      <c r="R45" s="47" t="s">
        <v>188</v>
      </c>
      <c r="S45" s="47" t="s">
        <v>248</v>
      </c>
      <c r="T45" s="46" t="s">
        <v>201</v>
      </c>
      <c r="U45" s="47" t="s">
        <v>191</v>
      </c>
      <c r="V45" s="46" t="s">
        <v>203</v>
      </c>
      <c r="W45" s="46" t="s">
        <v>204</v>
      </c>
      <c r="X45" s="46">
        <v>4</v>
      </c>
      <c r="Y45" s="46">
        <v>0</v>
      </c>
      <c r="Z45" s="46">
        <v>0</v>
      </c>
      <c r="AA45">
        <f t="shared" si="0"/>
        <v>0</v>
      </c>
      <c r="AB45" t="s">
        <v>0</v>
      </c>
      <c r="AC45" t="s">
        <v>245</v>
      </c>
      <c r="AD45" t="s">
        <v>228</v>
      </c>
    </row>
    <row r="46" spans="1:30" hidden="1" x14ac:dyDescent="0.35">
      <c r="A46" s="46" t="s">
        <v>188</v>
      </c>
      <c r="B46" s="46">
        <v>60168</v>
      </c>
      <c r="C46" s="46">
        <v>4731</v>
      </c>
      <c r="D46" s="46">
        <v>447699</v>
      </c>
      <c r="E46" s="46">
        <v>131380</v>
      </c>
      <c r="F46" s="47" t="s">
        <v>246</v>
      </c>
      <c r="G46" s="46">
        <v>3073338</v>
      </c>
      <c r="H46" s="47" t="s">
        <v>222</v>
      </c>
      <c r="I46" s="48">
        <v>44880</v>
      </c>
      <c r="J46" s="47" t="s">
        <v>191</v>
      </c>
      <c r="K46" s="47" t="s">
        <v>192</v>
      </c>
      <c r="L46" s="46" t="s">
        <v>230</v>
      </c>
      <c r="M46" s="46" t="s">
        <v>223</v>
      </c>
      <c r="N46" s="46" t="s">
        <v>195</v>
      </c>
      <c r="O46" s="46" t="s">
        <v>224</v>
      </c>
      <c r="P46" s="47" t="s">
        <v>247</v>
      </c>
      <c r="Q46" s="47" t="s">
        <v>198</v>
      </c>
      <c r="R46" s="47" t="s">
        <v>188</v>
      </c>
      <c r="S46" s="47" t="s">
        <v>248</v>
      </c>
      <c r="T46" s="46" t="s">
        <v>201</v>
      </c>
      <c r="U46" s="47" t="s">
        <v>191</v>
      </c>
      <c r="V46" s="46" t="s">
        <v>203</v>
      </c>
      <c r="W46" s="46" t="s">
        <v>206</v>
      </c>
      <c r="X46" s="46">
        <v>12</v>
      </c>
      <c r="Y46" s="46">
        <v>0</v>
      </c>
      <c r="Z46" s="46">
        <v>0</v>
      </c>
      <c r="AA46">
        <f t="shared" si="0"/>
        <v>0</v>
      </c>
      <c r="AB46" t="s">
        <v>0</v>
      </c>
      <c r="AC46" t="s">
        <v>245</v>
      </c>
      <c r="AD46" t="s">
        <v>228</v>
      </c>
    </row>
    <row r="47" spans="1:30" hidden="1" x14ac:dyDescent="0.35">
      <c r="A47" s="46" t="s">
        <v>188</v>
      </c>
      <c r="B47" s="46">
        <v>60168</v>
      </c>
      <c r="C47" s="46">
        <v>4731</v>
      </c>
      <c r="D47" s="46">
        <v>447699</v>
      </c>
      <c r="E47" s="46">
        <v>131380</v>
      </c>
      <c r="F47" s="47" t="s">
        <v>246</v>
      </c>
      <c r="G47" s="46">
        <v>3073338</v>
      </c>
      <c r="H47" s="47" t="s">
        <v>222</v>
      </c>
      <c r="I47" s="48">
        <v>44880</v>
      </c>
      <c r="J47" s="47" t="s">
        <v>191</v>
      </c>
      <c r="K47" s="47" t="s">
        <v>192</v>
      </c>
      <c r="L47" s="46" t="s">
        <v>230</v>
      </c>
      <c r="M47" s="46" t="s">
        <v>223</v>
      </c>
      <c r="N47" s="46" t="s">
        <v>195</v>
      </c>
      <c r="O47" s="46" t="s">
        <v>224</v>
      </c>
      <c r="P47" s="47" t="s">
        <v>247</v>
      </c>
      <c r="Q47" s="47" t="s">
        <v>198</v>
      </c>
      <c r="R47" s="47" t="s">
        <v>188</v>
      </c>
      <c r="S47" s="47" t="s">
        <v>248</v>
      </c>
      <c r="T47" s="46" t="s">
        <v>201</v>
      </c>
      <c r="U47" s="47" t="s">
        <v>191</v>
      </c>
      <c r="V47" s="46" t="s">
        <v>207</v>
      </c>
      <c r="W47" s="46" t="s">
        <v>231</v>
      </c>
      <c r="X47" s="46">
        <v>20</v>
      </c>
      <c r="Y47" s="46">
        <v>0</v>
      </c>
      <c r="Z47" s="46">
        <v>0</v>
      </c>
      <c r="AA47">
        <f t="shared" si="0"/>
        <v>0</v>
      </c>
      <c r="AB47" t="s">
        <v>0</v>
      </c>
      <c r="AC47" t="s">
        <v>245</v>
      </c>
      <c r="AD47" t="s">
        <v>228</v>
      </c>
    </row>
    <row r="48" spans="1:30" hidden="1" x14ac:dyDescent="0.35">
      <c r="A48" s="46" t="s">
        <v>188</v>
      </c>
      <c r="B48" s="46">
        <v>60168</v>
      </c>
      <c r="C48" s="46">
        <v>4731</v>
      </c>
      <c r="D48" s="46">
        <v>447699</v>
      </c>
      <c r="E48" s="46">
        <v>131380</v>
      </c>
      <c r="F48" s="47" t="s">
        <v>246</v>
      </c>
      <c r="G48" s="46">
        <v>3073338</v>
      </c>
      <c r="H48" s="47" t="s">
        <v>222</v>
      </c>
      <c r="I48" s="48">
        <v>44880</v>
      </c>
      <c r="J48" s="47" t="s">
        <v>191</v>
      </c>
      <c r="K48" s="47" t="s">
        <v>192</v>
      </c>
      <c r="L48" s="46" t="s">
        <v>230</v>
      </c>
      <c r="M48" s="46" t="s">
        <v>223</v>
      </c>
      <c r="N48" s="46" t="s">
        <v>195</v>
      </c>
      <c r="O48" s="46" t="s">
        <v>224</v>
      </c>
      <c r="P48" s="47" t="s">
        <v>247</v>
      </c>
      <c r="Q48" s="47" t="s">
        <v>198</v>
      </c>
      <c r="R48" s="47" t="s">
        <v>188</v>
      </c>
      <c r="S48" s="47" t="s">
        <v>248</v>
      </c>
      <c r="T48" s="46" t="s">
        <v>201</v>
      </c>
      <c r="U48" s="47" t="s">
        <v>191</v>
      </c>
      <c r="V48" s="46" t="s">
        <v>207</v>
      </c>
      <c r="W48" s="46" t="s">
        <v>204</v>
      </c>
      <c r="X48" s="46">
        <v>2</v>
      </c>
      <c r="Y48" s="46">
        <v>0</v>
      </c>
      <c r="Z48" s="46">
        <v>0</v>
      </c>
      <c r="AA48">
        <f t="shared" si="0"/>
        <v>0</v>
      </c>
      <c r="AB48" t="s">
        <v>0</v>
      </c>
      <c r="AC48" t="s">
        <v>245</v>
      </c>
      <c r="AD48" t="s">
        <v>228</v>
      </c>
    </row>
    <row r="49" spans="1:30" hidden="1" x14ac:dyDescent="0.35">
      <c r="A49" s="46" t="s">
        <v>188</v>
      </c>
      <c r="B49" s="46">
        <v>65149</v>
      </c>
      <c r="C49" s="46">
        <v>5308</v>
      </c>
      <c r="D49" s="46">
        <v>453108</v>
      </c>
      <c r="E49" s="46">
        <v>108479</v>
      </c>
      <c r="F49" s="47" t="s">
        <v>249</v>
      </c>
      <c r="G49" s="46">
        <v>342116</v>
      </c>
      <c r="H49" s="47" t="s">
        <v>190</v>
      </c>
      <c r="I49" s="48">
        <v>42157</v>
      </c>
      <c r="J49" s="47" t="s">
        <v>202</v>
      </c>
      <c r="K49" s="47" t="s">
        <v>213</v>
      </c>
      <c r="L49" s="46" t="s">
        <v>193</v>
      </c>
      <c r="M49" s="46" t="s">
        <v>195</v>
      </c>
      <c r="N49" s="46" t="s">
        <v>195</v>
      </c>
      <c r="O49" s="46" t="s">
        <v>196</v>
      </c>
      <c r="P49" s="47" t="s">
        <v>250</v>
      </c>
      <c r="Q49" s="47" t="s">
        <v>251</v>
      </c>
      <c r="R49" s="47" t="s">
        <v>252</v>
      </c>
      <c r="S49" s="47" t="s">
        <v>253</v>
      </c>
      <c r="T49" s="46" t="s">
        <v>201</v>
      </c>
      <c r="U49" s="47" t="s">
        <v>202</v>
      </c>
      <c r="V49" s="46" t="s">
        <v>203</v>
      </c>
      <c r="W49" s="46" t="s">
        <v>211</v>
      </c>
      <c r="X49" s="46">
        <v>0</v>
      </c>
      <c r="Y49" s="46">
        <v>1</v>
      </c>
      <c r="Z49" s="46">
        <v>0</v>
      </c>
      <c r="AA49">
        <f t="shared" si="0"/>
        <v>1</v>
      </c>
      <c r="AB49" t="s">
        <v>1</v>
      </c>
      <c r="AC49" t="s">
        <v>61</v>
      </c>
      <c r="AD49" t="s">
        <v>24</v>
      </c>
    </row>
    <row r="50" spans="1:30" hidden="1" x14ac:dyDescent="0.35">
      <c r="A50" s="46" t="s">
        <v>188</v>
      </c>
      <c r="B50" s="46">
        <v>65743</v>
      </c>
      <c r="C50" s="46">
        <v>5509</v>
      </c>
      <c r="D50" s="46">
        <v>455613</v>
      </c>
      <c r="E50" s="46">
        <v>108605</v>
      </c>
      <c r="F50" s="47" t="s">
        <v>254</v>
      </c>
      <c r="G50" s="46">
        <v>2841971</v>
      </c>
      <c r="H50" s="47" t="s">
        <v>190</v>
      </c>
      <c r="I50" s="48">
        <v>43949</v>
      </c>
      <c r="J50" s="47" t="s">
        <v>202</v>
      </c>
      <c r="K50" s="47" t="s">
        <v>192</v>
      </c>
      <c r="L50" s="46" t="s">
        <v>193</v>
      </c>
      <c r="M50" s="46" t="s">
        <v>214</v>
      </c>
      <c r="N50" s="46" t="s">
        <v>195</v>
      </c>
      <c r="O50" s="46" t="s">
        <v>210</v>
      </c>
      <c r="P50" s="47" t="s">
        <v>255</v>
      </c>
      <c r="Q50" s="47" t="s">
        <v>198</v>
      </c>
      <c r="R50" s="47" t="s">
        <v>256</v>
      </c>
      <c r="S50" s="47" t="s">
        <v>257</v>
      </c>
      <c r="T50" s="46" t="s">
        <v>201</v>
      </c>
      <c r="U50" s="47" t="s">
        <v>202</v>
      </c>
      <c r="V50" s="46" t="s">
        <v>203</v>
      </c>
      <c r="W50" s="46" t="s">
        <v>229</v>
      </c>
      <c r="X50" s="46">
        <v>0</v>
      </c>
      <c r="Y50" s="46">
        <v>1</v>
      </c>
      <c r="Z50" s="46">
        <v>0</v>
      </c>
      <c r="AA50">
        <f t="shared" si="0"/>
        <v>1</v>
      </c>
      <c r="AB50" t="s">
        <v>240</v>
      </c>
      <c r="AC50" t="s">
        <v>241</v>
      </c>
      <c r="AD50" t="s">
        <v>24</v>
      </c>
    </row>
    <row r="51" spans="1:30" hidden="1" x14ac:dyDescent="0.35">
      <c r="A51" s="46" t="s">
        <v>188</v>
      </c>
      <c r="B51" s="46">
        <v>67743</v>
      </c>
      <c r="C51" s="46">
        <v>4828</v>
      </c>
      <c r="D51" s="46">
        <v>448749</v>
      </c>
      <c r="E51" s="46">
        <v>128922</v>
      </c>
      <c r="F51" s="47" t="s">
        <v>258</v>
      </c>
      <c r="G51" s="46">
        <v>864636</v>
      </c>
      <c r="H51" s="47" t="s">
        <v>190</v>
      </c>
      <c r="I51" s="48">
        <v>42629</v>
      </c>
      <c r="J51" s="47" t="s">
        <v>202</v>
      </c>
      <c r="K51" s="47" t="s">
        <v>213</v>
      </c>
      <c r="L51" s="46" t="s">
        <v>193</v>
      </c>
      <c r="M51" s="46" t="s">
        <v>259</v>
      </c>
      <c r="N51" s="46" t="s">
        <v>195</v>
      </c>
      <c r="O51" s="46" t="s">
        <v>196</v>
      </c>
      <c r="P51" s="47" t="s">
        <v>260</v>
      </c>
      <c r="Q51" s="47" t="s">
        <v>198</v>
      </c>
      <c r="R51" s="47" t="s">
        <v>188</v>
      </c>
      <c r="S51" s="47" t="s">
        <v>261</v>
      </c>
      <c r="T51" s="46" t="s">
        <v>201</v>
      </c>
      <c r="U51" s="47" t="s">
        <v>202</v>
      </c>
      <c r="V51" s="46" t="s">
        <v>203</v>
      </c>
      <c r="W51" s="46" t="s">
        <v>231</v>
      </c>
      <c r="X51" s="46">
        <v>0</v>
      </c>
      <c r="Y51" s="46">
        <v>1</v>
      </c>
      <c r="Z51" s="46">
        <v>0</v>
      </c>
      <c r="AA51">
        <f t="shared" si="0"/>
        <v>1</v>
      </c>
      <c r="AB51" t="s">
        <v>0</v>
      </c>
      <c r="AC51" t="s">
        <v>217</v>
      </c>
      <c r="AD51" t="s">
        <v>24</v>
      </c>
    </row>
    <row r="52" spans="1:30" hidden="1" x14ac:dyDescent="0.35">
      <c r="A52" s="46" t="s">
        <v>188</v>
      </c>
      <c r="B52" s="46">
        <v>70572</v>
      </c>
      <c r="C52" s="46">
        <v>4628</v>
      </c>
      <c r="D52" s="46">
        <v>446684</v>
      </c>
      <c r="E52" s="46">
        <v>128904</v>
      </c>
      <c r="F52" s="47" t="s">
        <v>262</v>
      </c>
      <c r="G52" s="46">
        <v>2843203</v>
      </c>
      <c r="H52" s="47" t="s">
        <v>190</v>
      </c>
      <c r="I52" s="48">
        <v>44005</v>
      </c>
      <c r="J52" s="47" t="s">
        <v>191</v>
      </c>
      <c r="K52" s="47" t="s">
        <v>213</v>
      </c>
      <c r="L52" s="46" t="s">
        <v>193</v>
      </c>
      <c r="M52" s="46" t="s">
        <v>195</v>
      </c>
      <c r="N52" s="46" t="s">
        <v>195</v>
      </c>
      <c r="O52" s="46" t="s">
        <v>224</v>
      </c>
      <c r="P52" s="47" t="s">
        <v>263</v>
      </c>
      <c r="Q52" s="47" t="s">
        <v>198</v>
      </c>
      <c r="R52" s="47" t="s">
        <v>188</v>
      </c>
      <c r="S52" s="47" t="s">
        <v>264</v>
      </c>
      <c r="T52" s="46" t="s">
        <v>201</v>
      </c>
      <c r="U52" s="47" t="s">
        <v>191</v>
      </c>
      <c r="V52" s="46" t="s">
        <v>203</v>
      </c>
      <c r="W52" s="46" t="s">
        <v>229</v>
      </c>
      <c r="X52" s="46">
        <v>0</v>
      </c>
      <c r="Y52" s="46">
        <v>3</v>
      </c>
      <c r="Z52" s="46">
        <v>0</v>
      </c>
      <c r="AA52">
        <f t="shared" si="0"/>
        <v>3</v>
      </c>
      <c r="AB52" t="s">
        <v>0</v>
      </c>
      <c r="AC52" t="s">
        <v>217</v>
      </c>
      <c r="AD52" t="s">
        <v>24</v>
      </c>
    </row>
    <row r="53" spans="1:30" hidden="1" x14ac:dyDescent="0.35">
      <c r="A53" s="46" t="s">
        <v>188</v>
      </c>
      <c r="B53" s="46">
        <v>70572</v>
      </c>
      <c r="C53" s="46">
        <v>4628</v>
      </c>
      <c r="D53" s="46">
        <v>446684</v>
      </c>
      <c r="E53" s="46">
        <v>128904</v>
      </c>
      <c r="F53" s="47" t="s">
        <v>262</v>
      </c>
      <c r="G53" s="46">
        <v>2843203</v>
      </c>
      <c r="H53" s="47" t="s">
        <v>190</v>
      </c>
      <c r="I53" s="48">
        <v>44005</v>
      </c>
      <c r="J53" s="47" t="s">
        <v>191</v>
      </c>
      <c r="K53" s="47" t="s">
        <v>213</v>
      </c>
      <c r="L53" s="46" t="s">
        <v>193</v>
      </c>
      <c r="M53" s="46" t="s">
        <v>195</v>
      </c>
      <c r="N53" s="46" t="s">
        <v>195</v>
      </c>
      <c r="O53" s="46" t="s">
        <v>196</v>
      </c>
      <c r="P53" s="47" t="s">
        <v>263</v>
      </c>
      <c r="Q53" s="47" t="s">
        <v>198</v>
      </c>
      <c r="R53" s="47" t="s">
        <v>188</v>
      </c>
      <c r="S53" s="47" t="s">
        <v>264</v>
      </c>
      <c r="T53" s="46" t="s">
        <v>201</v>
      </c>
      <c r="U53" s="47" t="s">
        <v>202</v>
      </c>
      <c r="V53" s="46" t="s">
        <v>203</v>
      </c>
      <c r="W53" s="46" t="s">
        <v>229</v>
      </c>
      <c r="X53" s="46">
        <v>0</v>
      </c>
      <c r="Y53" s="46">
        <v>1</v>
      </c>
      <c r="Z53" s="46">
        <v>0</v>
      </c>
      <c r="AA53">
        <f t="shared" si="0"/>
        <v>1</v>
      </c>
      <c r="AB53" t="s">
        <v>0</v>
      </c>
      <c r="AC53" t="s">
        <v>217</v>
      </c>
      <c r="AD53" t="s">
        <v>24</v>
      </c>
    </row>
    <row r="54" spans="1:30" hidden="1" x14ac:dyDescent="0.35">
      <c r="A54" s="46" t="s">
        <v>188</v>
      </c>
      <c r="B54" s="46">
        <v>72715</v>
      </c>
      <c r="C54" s="46">
        <v>5311</v>
      </c>
      <c r="D54" s="46">
        <v>452490</v>
      </c>
      <c r="E54" s="46">
        <v>110913</v>
      </c>
      <c r="F54" s="47" t="s">
        <v>265</v>
      </c>
      <c r="G54" s="46">
        <v>2932998</v>
      </c>
      <c r="H54" s="47" t="s">
        <v>222</v>
      </c>
      <c r="I54" s="48">
        <v>44278</v>
      </c>
      <c r="J54" s="47" t="s">
        <v>191</v>
      </c>
      <c r="K54" s="47" t="s">
        <v>192</v>
      </c>
      <c r="L54" s="46" t="s">
        <v>230</v>
      </c>
      <c r="M54" s="46" t="s">
        <v>223</v>
      </c>
      <c r="N54" s="46" t="s">
        <v>195</v>
      </c>
      <c r="O54" s="46" t="s">
        <v>224</v>
      </c>
      <c r="P54" s="47" t="s">
        <v>266</v>
      </c>
      <c r="Q54" s="47" t="s">
        <v>198</v>
      </c>
      <c r="R54" s="47" t="s">
        <v>267</v>
      </c>
      <c r="S54" s="47" t="s">
        <v>268</v>
      </c>
      <c r="T54" s="46" t="s">
        <v>201</v>
      </c>
      <c r="U54" s="47" t="s">
        <v>191</v>
      </c>
      <c r="V54" s="46" t="s">
        <v>203</v>
      </c>
      <c r="W54" s="46" t="s">
        <v>204</v>
      </c>
      <c r="X54" s="46">
        <v>5</v>
      </c>
      <c r="Y54" s="46">
        <v>3</v>
      </c>
      <c r="Z54" s="46">
        <v>0</v>
      </c>
      <c r="AA54">
        <f t="shared" si="0"/>
        <v>3</v>
      </c>
      <c r="AB54" t="s">
        <v>1</v>
      </c>
      <c r="AC54" t="s">
        <v>63</v>
      </c>
      <c r="AD54" t="s">
        <v>228</v>
      </c>
    </row>
    <row r="55" spans="1:30" hidden="1" x14ac:dyDescent="0.35">
      <c r="A55" s="46" t="s">
        <v>188</v>
      </c>
      <c r="B55" s="46">
        <v>72715</v>
      </c>
      <c r="C55" s="46">
        <v>5311</v>
      </c>
      <c r="D55" s="46">
        <v>452490</v>
      </c>
      <c r="E55" s="46">
        <v>110913</v>
      </c>
      <c r="F55" s="47" t="s">
        <v>265</v>
      </c>
      <c r="G55" s="46">
        <v>2932998</v>
      </c>
      <c r="H55" s="47" t="s">
        <v>222</v>
      </c>
      <c r="I55" s="48">
        <v>44278</v>
      </c>
      <c r="J55" s="47" t="s">
        <v>191</v>
      </c>
      <c r="K55" s="47" t="s">
        <v>192</v>
      </c>
      <c r="L55" s="46" t="s">
        <v>230</v>
      </c>
      <c r="M55" s="46" t="s">
        <v>223</v>
      </c>
      <c r="N55" s="46" t="s">
        <v>195</v>
      </c>
      <c r="O55" s="46" t="s">
        <v>224</v>
      </c>
      <c r="P55" s="47" t="s">
        <v>266</v>
      </c>
      <c r="Q55" s="47" t="s">
        <v>198</v>
      </c>
      <c r="R55" s="47" t="s">
        <v>267</v>
      </c>
      <c r="S55" s="47" t="s">
        <v>268</v>
      </c>
      <c r="T55" s="46" t="s">
        <v>201</v>
      </c>
      <c r="U55" s="47" t="s">
        <v>191</v>
      </c>
      <c r="V55" s="46" t="s">
        <v>203</v>
      </c>
      <c r="W55" s="46" t="s">
        <v>206</v>
      </c>
      <c r="X55" s="46">
        <v>0</v>
      </c>
      <c r="Y55" s="46">
        <v>2</v>
      </c>
      <c r="Z55" s="46">
        <v>0</v>
      </c>
      <c r="AA55">
        <f t="shared" si="0"/>
        <v>2</v>
      </c>
      <c r="AB55" t="s">
        <v>1</v>
      </c>
      <c r="AC55" t="s">
        <v>63</v>
      </c>
      <c r="AD55" t="s">
        <v>228</v>
      </c>
    </row>
    <row r="56" spans="1:30" hidden="1" x14ac:dyDescent="0.35">
      <c r="A56" s="46" t="s">
        <v>188</v>
      </c>
      <c r="B56" s="46">
        <v>72715</v>
      </c>
      <c r="C56" s="46">
        <v>5311</v>
      </c>
      <c r="D56" s="46">
        <v>452490</v>
      </c>
      <c r="E56" s="46">
        <v>110913</v>
      </c>
      <c r="F56" s="47" t="s">
        <v>265</v>
      </c>
      <c r="G56" s="46">
        <v>2932998</v>
      </c>
      <c r="H56" s="47" t="s">
        <v>222</v>
      </c>
      <c r="I56" s="48">
        <v>44278</v>
      </c>
      <c r="J56" s="47" t="s">
        <v>191</v>
      </c>
      <c r="K56" s="47" t="s">
        <v>192</v>
      </c>
      <c r="L56" s="46" t="s">
        <v>230</v>
      </c>
      <c r="M56" s="46" t="s">
        <v>223</v>
      </c>
      <c r="N56" s="46" t="s">
        <v>195</v>
      </c>
      <c r="O56" s="46" t="s">
        <v>224</v>
      </c>
      <c r="P56" s="47" t="s">
        <v>266</v>
      </c>
      <c r="Q56" s="47" t="s">
        <v>198</v>
      </c>
      <c r="R56" s="47" t="s">
        <v>267</v>
      </c>
      <c r="S56" s="47" t="s">
        <v>268</v>
      </c>
      <c r="T56" s="46" t="s">
        <v>201</v>
      </c>
      <c r="U56" s="47" t="s">
        <v>191</v>
      </c>
      <c r="V56" s="46" t="s">
        <v>203</v>
      </c>
      <c r="W56" s="46" t="s">
        <v>211</v>
      </c>
      <c r="X56" s="46">
        <v>3</v>
      </c>
      <c r="Y56" s="46">
        <v>2</v>
      </c>
      <c r="Z56" s="46">
        <v>0</v>
      </c>
      <c r="AA56">
        <f t="shared" si="0"/>
        <v>2</v>
      </c>
      <c r="AB56" t="s">
        <v>1</v>
      </c>
      <c r="AC56" t="s">
        <v>63</v>
      </c>
      <c r="AD56" t="s">
        <v>228</v>
      </c>
    </row>
    <row r="57" spans="1:30" hidden="1" x14ac:dyDescent="0.35">
      <c r="A57" s="46" t="s">
        <v>188</v>
      </c>
      <c r="B57" s="46">
        <v>72715</v>
      </c>
      <c r="C57" s="46">
        <v>5311</v>
      </c>
      <c r="D57" s="46">
        <v>452490</v>
      </c>
      <c r="E57" s="46">
        <v>110913</v>
      </c>
      <c r="F57" s="47" t="s">
        <v>265</v>
      </c>
      <c r="G57" s="46">
        <v>2932998</v>
      </c>
      <c r="H57" s="47" t="s">
        <v>222</v>
      </c>
      <c r="I57" s="48">
        <v>44278</v>
      </c>
      <c r="J57" s="47" t="s">
        <v>191</v>
      </c>
      <c r="K57" s="47" t="s">
        <v>192</v>
      </c>
      <c r="L57" s="46" t="s">
        <v>230</v>
      </c>
      <c r="M57" s="46" t="s">
        <v>223</v>
      </c>
      <c r="N57" s="46" t="s">
        <v>195</v>
      </c>
      <c r="O57" s="46" t="s">
        <v>224</v>
      </c>
      <c r="P57" s="47" t="s">
        <v>266</v>
      </c>
      <c r="Q57" s="47" t="s">
        <v>198</v>
      </c>
      <c r="R57" s="47" t="s">
        <v>267</v>
      </c>
      <c r="S57" s="47" t="s">
        <v>268</v>
      </c>
      <c r="T57" s="46" t="s">
        <v>201</v>
      </c>
      <c r="U57" s="47" t="s">
        <v>191</v>
      </c>
      <c r="V57" s="46" t="s">
        <v>203</v>
      </c>
      <c r="W57" s="46" t="s">
        <v>229</v>
      </c>
      <c r="X57" s="46">
        <v>0</v>
      </c>
      <c r="Y57" s="46">
        <v>2</v>
      </c>
      <c r="Z57" s="46">
        <v>0</v>
      </c>
      <c r="AA57">
        <f t="shared" si="0"/>
        <v>2</v>
      </c>
      <c r="AB57" t="s">
        <v>1</v>
      </c>
      <c r="AC57" t="s">
        <v>63</v>
      </c>
      <c r="AD57" t="s">
        <v>228</v>
      </c>
    </row>
    <row r="58" spans="1:30" hidden="1" x14ac:dyDescent="0.35">
      <c r="A58" s="46" t="s">
        <v>188</v>
      </c>
      <c r="B58" s="46">
        <v>72715</v>
      </c>
      <c r="C58" s="46">
        <v>5311</v>
      </c>
      <c r="D58" s="46">
        <v>452648</v>
      </c>
      <c r="E58" s="46">
        <v>110516</v>
      </c>
      <c r="F58" s="47" t="s">
        <v>269</v>
      </c>
      <c r="G58" s="46">
        <v>2963966</v>
      </c>
      <c r="H58" s="47" t="s">
        <v>222</v>
      </c>
      <c r="I58" s="48">
        <v>44421</v>
      </c>
      <c r="J58" s="47" t="s">
        <v>191</v>
      </c>
      <c r="K58" s="47" t="s">
        <v>192</v>
      </c>
      <c r="L58" s="46" t="s">
        <v>193</v>
      </c>
      <c r="M58" s="46" t="s">
        <v>223</v>
      </c>
      <c r="N58" s="46" t="s">
        <v>195</v>
      </c>
      <c r="O58" s="46" t="s">
        <v>224</v>
      </c>
      <c r="P58" s="47" t="s">
        <v>270</v>
      </c>
      <c r="Q58" s="47" t="s">
        <v>198</v>
      </c>
      <c r="R58" s="47" t="s">
        <v>267</v>
      </c>
      <c r="S58" s="47" t="s">
        <v>271</v>
      </c>
      <c r="T58" s="46" t="s">
        <v>201</v>
      </c>
      <c r="U58" s="47" t="s">
        <v>191</v>
      </c>
      <c r="V58" s="46" t="s">
        <v>203</v>
      </c>
      <c r="W58" s="46" t="s">
        <v>204</v>
      </c>
      <c r="X58" s="46">
        <v>3</v>
      </c>
      <c r="Y58" s="46">
        <v>7</v>
      </c>
      <c r="Z58" s="46">
        <v>0</v>
      </c>
      <c r="AA58">
        <f t="shared" si="0"/>
        <v>7</v>
      </c>
      <c r="AB58" t="s">
        <v>1</v>
      </c>
      <c r="AC58" t="s">
        <v>63</v>
      </c>
      <c r="AD58" t="s">
        <v>228</v>
      </c>
    </row>
    <row r="59" spans="1:30" hidden="1" x14ac:dyDescent="0.35">
      <c r="A59" s="46" t="s">
        <v>188</v>
      </c>
      <c r="B59" s="46">
        <v>72715</v>
      </c>
      <c r="C59" s="46">
        <v>5311</v>
      </c>
      <c r="D59" s="46">
        <v>452648</v>
      </c>
      <c r="E59" s="46">
        <v>110516</v>
      </c>
      <c r="F59" s="47" t="s">
        <v>269</v>
      </c>
      <c r="G59" s="46">
        <v>2963966</v>
      </c>
      <c r="H59" s="47" t="s">
        <v>222</v>
      </c>
      <c r="I59" s="48">
        <v>44421</v>
      </c>
      <c r="J59" s="47" t="s">
        <v>191</v>
      </c>
      <c r="K59" s="47" t="s">
        <v>192</v>
      </c>
      <c r="L59" s="46" t="s">
        <v>193</v>
      </c>
      <c r="M59" s="46" t="s">
        <v>223</v>
      </c>
      <c r="N59" s="46" t="s">
        <v>195</v>
      </c>
      <c r="O59" s="46" t="s">
        <v>224</v>
      </c>
      <c r="P59" s="47" t="s">
        <v>270</v>
      </c>
      <c r="Q59" s="47" t="s">
        <v>198</v>
      </c>
      <c r="R59" s="47" t="s">
        <v>267</v>
      </c>
      <c r="S59" s="47" t="s">
        <v>271</v>
      </c>
      <c r="T59" s="46" t="s">
        <v>201</v>
      </c>
      <c r="U59" s="47" t="s">
        <v>191</v>
      </c>
      <c r="V59" s="46" t="s">
        <v>203</v>
      </c>
      <c r="W59" s="46" t="s">
        <v>206</v>
      </c>
      <c r="X59" s="46">
        <v>23</v>
      </c>
      <c r="Y59" s="46">
        <v>52</v>
      </c>
      <c r="Z59" s="46">
        <v>0</v>
      </c>
      <c r="AA59">
        <f t="shared" si="0"/>
        <v>52</v>
      </c>
      <c r="AB59" t="s">
        <v>1</v>
      </c>
      <c r="AC59" t="s">
        <v>63</v>
      </c>
      <c r="AD59" t="s">
        <v>228</v>
      </c>
    </row>
    <row r="60" spans="1:30" hidden="1" x14ac:dyDescent="0.35">
      <c r="A60" s="46" t="s">
        <v>188</v>
      </c>
      <c r="B60" s="46">
        <v>72715</v>
      </c>
      <c r="C60" s="46">
        <v>5311</v>
      </c>
      <c r="D60" s="46">
        <v>452648</v>
      </c>
      <c r="E60" s="46">
        <v>110516</v>
      </c>
      <c r="F60" s="47" t="s">
        <v>269</v>
      </c>
      <c r="G60" s="46">
        <v>2963966</v>
      </c>
      <c r="H60" s="47" t="s">
        <v>222</v>
      </c>
      <c r="I60" s="48">
        <v>44421</v>
      </c>
      <c r="J60" s="47" t="s">
        <v>191</v>
      </c>
      <c r="K60" s="47" t="s">
        <v>192</v>
      </c>
      <c r="L60" s="46" t="s">
        <v>193</v>
      </c>
      <c r="M60" s="46" t="s">
        <v>223</v>
      </c>
      <c r="N60" s="46" t="s">
        <v>195</v>
      </c>
      <c r="O60" s="46" t="s">
        <v>224</v>
      </c>
      <c r="P60" s="47" t="s">
        <v>270</v>
      </c>
      <c r="Q60" s="47" t="s">
        <v>198</v>
      </c>
      <c r="R60" s="47" t="s">
        <v>267</v>
      </c>
      <c r="S60" s="47" t="s">
        <v>271</v>
      </c>
      <c r="T60" s="46" t="s">
        <v>201</v>
      </c>
      <c r="U60" s="47" t="s">
        <v>191</v>
      </c>
      <c r="V60" s="46" t="s">
        <v>203</v>
      </c>
      <c r="W60" s="46" t="s">
        <v>211</v>
      </c>
      <c r="X60" s="46">
        <v>5</v>
      </c>
      <c r="Y60" s="46">
        <v>7</v>
      </c>
      <c r="Z60" s="46">
        <v>0</v>
      </c>
      <c r="AA60">
        <f t="shared" si="0"/>
        <v>7</v>
      </c>
      <c r="AB60" t="s">
        <v>1</v>
      </c>
      <c r="AC60" t="s">
        <v>63</v>
      </c>
      <c r="AD60" t="s">
        <v>228</v>
      </c>
    </row>
    <row r="61" spans="1:30" hidden="1" x14ac:dyDescent="0.35">
      <c r="A61" s="46" t="s">
        <v>188</v>
      </c>
      <c r="B61" s="46">
        <v>72715</v>
      </c>
      <c r="C61" s="46">
        <v>5311</v>
      </c>
      <c r="D61" s="46">
        <v>452648</v>
      </c>
      <c r="E61" s="46">
        <v>110516</v>
      </c>
      <c r="F61" s="47" t="s">
        <v>269</v>
      </c>
      <c r="G61" s="46">
        <v>2963966</v>
      </c>
      <c r="H61" s="47" t="s">
        <v>222</v>
      </c>
      <c r="I61" s="48">
        <v>44421</v>
      </c>
      <c r="J61" s="47" t="s">
        <v>191</v>
      </c>
      <c r="K61" s="47" t="s">
        <v>192</v>
      </c>
      <c r="L61" s="46" t="s">
        <v>193</v>
      </c>
      <c r="M61" s="46" t="s">
        <v>223</v>
      </c>
      <c r="N61" s="46" t="s">
        <v>195</v>
      </c>
      <c r="O61" s="46" t="s">
        <v>224</v>
      </c>
      <c r="P61" s="47" t="s">
        <v>270</v>
      </c>
      <c r="Q61" s="47" t="s">
        <v>198</v>
      </c>
      <c r="R61" s="47" t="s">
        <v>267</v>
      </c>
      <c r="S61" s="47" t="s">
        <v>271</v>
      </c>
      <c r="T61" s="46" t="s">
        <v>201</v>
      </c>
      <c r="U61" s="47" t="s">
        <v>191</v>
      </c>
      <c r="V61" s="46" t="s">
        <v>207</v>
      </c>
      <c r="W61" s="46" t="s">
        <v>204</v>
      </c>
      <c r="X61" s="46">
        <v>9</v>
      </c>
      <c r="Y61" s="46">
        <v>0</v>
      </c>
      <c r="Z61" s="46">
        <v>0</v>
      </c>
      <c r="AA61">
        <f t="shared" si="0"/>
        <v>0</v>
      </c>
      <c r="AB61" t="s">
        <v>1</v>
      </c>
      <c r="AC61" t="s">
        <v>63</v>
      </c>
      <c r="AD61" t="s">
        <v>228</v>
      </c>
    </row>
    <row r="62" spans="1:30" hidden="1" x14ac:dyDescent="0.35">
      <c r="A62" s="46" t="s">
        <v>188</v>
      </c>
      <c r="B62" s="46">
        <v>72715</v>
      </c>
      <c r="C62" s="46">
        <v>5311</v>
      </c>
      <c r="D62" s="46">
        <v>452648</v>
      </c>
      <c r="E62" s="46">
        <v>110516</v>
      </c>
      <c r="F62" s="47" t="s">
        <v>269</v>
      </c>
      <c r="G62" s="46">
        <v>2963966</v>
      </c>
      <c r="H62" s="47" t="s">
        <v>222</v>
      </c>
      <c r="I62" s="48">
        <v>44421</v>
      </c>
      <c r="J62" s="47" t="s">
        <v>191</v>
      </c>
      <c r="K62" s="47" t="s">
        <v>192</v>
      </c>
      <c r="L62" s="46" t="s">
        <v>230</v>
      </c>
      <c r="M62" s="46" t="s">
        <v>223</v>
      </c>
      <c r="N62" s="46" t="s">
        <v>195</v>
      </c>
      <c r="O62" s="46" t="s">
        <v>224</v>
      </c>
      <c r="P62" s="47" t="s">
        <v>270</v>
      </c>
      <c r="Q62" s="47" t="s">
        <v>198</v>
      </c>
      <c r="R62" s="47" t="s">
        <v>267</v>
      </c>
      <c r="S62" s="47" t="s">
        <v>271</v>
      </c>
      <c r="T62" s="46" t="s">
        <v>201</v>
      </c>
      <c r="U62" s="47" t="s">
        <v>191</v>
      </c>
      <c r="V62" s="46" t="s">
        <v>203</v>
      </c>
      <c r="W62" s="46" t="s">
        <v>204</v>
      </c>
      <c r="X62" s="46">
        <v>2</v>
      </c>
      <c r="Y62" s="46">
        <v>4</v>
      </c>
      <c r="Z62" s="46">
        <v>0</v>
      </c>
      <c r="AA62">
        <f t="shared" si="0"/>
        <v>4</v>
      </c>
      <c r="AB62" t="s">
        <v>1</v>
      </c>
      <c r="AC62" t="s">
        <v>63</v>
      </c>
      <c r="AD62" t="s">
        <v>228</v>
      </c>
    </row>
    <row r="63" spans="1:30" hidden="1" x14ac:dyDescent="0.35">
      <c r="A63" s="46" t="s">
        <v>188</v>
      </c>
      <c r="B63" s="46">
        <v>72715</v>
      </c>
      <c r="C63" s="46">
        <v>5311</v>
      </c>
      <c r="D63" s="46">
        <v>452648</v>
      </c>
      <c r="E63" s="46">
        <v>110516</v>
      </c>
      <c r="F63" s="47" t="s">
        <v>269</v>
      </c>
      <c r="G63" s="46">
        <v>2963966</v>
      </c>
      <c r="H63" s="47" t="s">
        <v>222</v>
      </c>
      <c r="I63" s="48">
        <v>44421</v>
      </c>
      <c r="J63" s="47" t="s">
        <v>191</v>
      </c>
      <c r="K63" s="47" t="s">
        <v>192</v>
      </c>
      <c r="L63" s="46" t="s">
        <v>230</v>
      </c>
      <c r="M63" s="46" t="s">
        <v>223</v>
      </c>
      <c r="N63" s="46" t="s">
        <v>195</v>
      </c>
      <c r="O63" s="46" t="s">
        <v>224</v>
      </c>
      <c r="P63" s="47" t="s">
        <v>270</v>
      </c>
      <c r="Q63" s="47" t="s">
        <v>198</v>
      </c>
      <c r="R63" s="47" t="s">
        <v>267</v>
      </c>
      <c r="S63" s="47" t="s">
        <v>271</v>
      </c>
      <c r="T63" s="46" t="s">
        <v>201</v>
      </c>
      <c r="U63" s="47" t="s">
        <v>191</v>
      </c>
      <c r="V63" s="46" t="s">
        <v>203</v>
      </c>
      <c r="W63" s="46" t="s">
        <v>206</v>
      </c>
      <c r="X63" s="46">
        <v>1</v>
      </c>
      <c r="Y63" s="46">
        <v>7</v>
      </c>
      <c r="Z63" s="46">
        <v>0</v>
      </c>
      <c r="AA63">
        <f t="shared" si="0"/>
        <v>7</v>
      </c>
      <c r="AB63" t="s">
        <v>1</v>
      </c>
      <c r="AC63" t="s">
        <v>63</v>
      </c>
      <c r="AD63" t="s">
        <v>228</v>
      </c>
    </row>
    <row r="64" spans="1:30" hidden="1" x14ac:dyDescent="0.35">
      <c r="A64" s="46" t="s">
        <v>188</v>
      </c>
      <c r="B64" s="46">
        <v>72715</v>
      </c>
      <c r="C64" s="46">
        <v>5311</v>
      </c>
      <c r="D64" s="46">
        <v>452680</v>
      </c>
      <c r="E64" s="46">
        <v>110928</v>
      </c>
      <c r="F64" s="47" t="s">
        <v>272</v>
      </c>
      <c r="G64" s="46">
        <v>2897642</v>
      </c>
      <c r="H64" s="47" t="s">
        <v>222</v>
      </c>
      <c r="I64" s="48">
        <v>44162</v>
      </c>
      <c r="J64" s="47" t="s">
        <v>202</v>
      </c>
      <c r="K64" s="47" t="s">
        <v>192</v>
      </c>
      <c r="L64" s="46" t="s">
        <v>193</v>
      </c>
      <c r="M64" s="46" t="s">
        <v>223</v>
      </c>
      <c r="N64" s="46" t="s">
        <v>195</v>
      </c>
      <c r="O64" s="46" t="s">
        <v>224</v>
      </c>
      <c r="P64" s="47" t="s">
        <v>266</v>
      </c>
      <c r="Q64" s="47" t="s">
        <v>198</v>
      </c>
      <c r="R64" s="47" t="s">
        <v>267</v>
      </c>
      <c r="S64" s="47" t="s">
        <v>273</v>
      </c>
      <c r="T64" s="46" t="s">
        <v>201</v>
      </c>
      <c r="U64" s="47" t="s">
        <v>191</v>
      </c>
      <c r="V64" s="46" t="s">
        <v>203</v>
      </c>
      <c r="W64" s="46" t="s">
        <v>206</v>
      </c>
      <c r="X64" s="46">
        <v>0</v>
      </c>
      <c r="Y64" s="46">
        <v>5</v>
      </c>
      <c r="Z64" s="46">
        <v>0</v>
      </c>
      <c r="AA64">
        <f t="shared" si="0"/>
        <v>5</v>
      </c>
      <c r="AB64" t="s">
        <v>1</v>
      </c>
      <c r="AC64" t="s">
        <v>63</v>
      </c>
      <c r="AD64" t="s">
        <v>228</v>
      </c>
    </row>
    <row r="65" spans="1:30" hidden="1" x14ac:dyDescent="0.35">
      <c r="A65" s="46" t="s">
        <v>188</v>
      </c>
      <c r="B65" s="46">
        <v>72715</v>
      </c>
      <c r="C65" s="46">
        <v>5311</v>
      </c>
      <c r="D65" s="46">
        <v>452680</v>
      </c>
      <c r="E65" s="46">
        <v>110928</v>
      </c>
      <c r="F65" s="47" t="s">
        <v>272</v>
      </c>
      <c r="G65" s="46">
        <v>2897642</v>
      </c>
      <c r="H65" s="47" t="s">
        <v>222</v>
      </c>
      <c r="I65" s="48">
        <v>44162</v>
      </c>
      <c r="J65" s="47" t="s">
        <v>202</v>
      </c>
      <c r="K65" s="47" t="s">
        <v>192</v>
      </c>
      <c r="L65" s="46" t="s">
        <v>193</v>
      </c>
      <c r="M65" s="46" t="s">
        <v>223</v>
      </c>
      <c r="N65" s="46" t="s">
        <v>195</v>
      </c>
      <c r="O65" s="46" t="s">
        <v>224</v>
      </c>
      <c r="P65" s="47" t="s">
        <v>266</v>
      </c>
      <c r="Q65" s="47" t="s">
        <v>198</v>
      </c>
      <c r="R65" s="47" t="s">
        <v>267</v>
      </c>
      <c r="S65" s="47" t="s">
        <v>273</v>
      </c>
      <c r="T65" s="46" t="s">
        <v>201</v>
      </c>
      <c r="U65" s="47" t="s">
        <v>191</v>
      </c>
      <c r="V65" s="46" t="s">
        <v>203</v>
      </c>
      <c r="W65" s="46" t="s">
        <v>211</v>
      </c>
      <c r="X65" s="46">
        <v>0</v>
      </c>
      <c r="Y65" s="46">
        <v>6</v>
      </c>
      <c r="Z65" s="46">
        <v>0</v>
      </c>
      <c r="AA65">
        <f t="shared" si="0"/>
        <v>6</v>
      </c>
      <c r="AB65" t="s">
        <v>1</v>
      </c>
      <c r="AC65" t="s">
        <v>63</v>
      </c>
      <c r="AD65" t="s">
        <v>228</v>
      </c>
    </row>
    <row r="66" spans="1:30" hidden="1" x14ac:dyDescent="0.35">
      <c r="A66" s="46" t="s">
        <v>188</v>
      </c>
      <c r="B66" s="46">
        <v>72715</v>
      </c>
      <c r="C66" s="46">
        <v>5311</v>
      </c>
      <c r="D66" s="46">
        <v>452680</v>
      </c>
      <c r="E66" s="46">
        <v>110928</v>
      </c>
      <c r="F66" s="47" t="s">
        <v>272</v>
      </c>
      <c r="G66" s="46">
        <v>2897642</v>
      </c>
      <c r="H66" s="47" t="s">
        <v>222</v>
      </c>
      <c r="I66" s="48">
        <v>44162</v>
      </c>
      <c r="J66" s="47" t="s">
        <v>202</v>
      </c>
      <c r="K66" s="47" t="s">
        <v>192</v>
      </c>
      <c r="L66" s="46" t="s">
        <v>193</v>
      </c>
      <c r="M66" s="46" t="s">
        <v>223</v>
      </c>
      <c r="N66" s="46" t="s">
        <v>195</v>
      </c>
      <c r="O66" s="46" t="s">
        <v>224</v>
      </c>
      <c r="P66" s="47" t="s">
        <v>266</v>
      </c>
      <c r="Q66" s="47" t="s">
        <v>198</v>
      </c>
      <c r="R66" s="47" t="s">
        <v>267</v>
      </c>
      <c r="S66" s="47" t="s">
        <v>273</v>
      </c>
      <c r="T66" s="46" t="s">
        <v>201</v>
      </c>
      <c r="U66" s="47" t="s">
        <v>191</v>
      </c>
      <c r="V66" s="46" t="s">
        <v>203</v>
      </c>
      <c r="W66" s="46" t="s">
        <v>229</v>
      </c>
      <c r="X66" s="46">
        <v>0</v>
      </c>
      <c r="Y66" s="46">
        <v>3</v>
      </c>
      <c r="Z66" s="46">
        <v>0</v>
      </c>
      <c r="AA66">
        <f t="shared" si="0"/>
        <v>3</v>
      </c>
      <c r="AB66" t="s">
        <v>1</v>
      </c>
      <c r="AC66" t="s">
        <v>63</v>
      </c>
      <c r="AD66" t="s">
        <v>228</v>
      </c>
    </row>
    <row r="67" spans="1:30" hidden="1" x14ac:dyDescent="0.35">
      <c r="A67" s="46" t="s">
        <v>188</v>
      </c>
      <c r="B67" s="46">
        <v>72715</v>
      </c>
      <c r="C67" s="46">
        <v>5311</v>
      </c>
      <c r="D67" s="46">
        <v>452845</v>
      </c>
      <c r="E67" s="46">
        <v>111499</v>
      </c>
      <c r="F67" s="47" t="s">
        <v>274</v>
      </c>
      <c r="G67" s="46">
        <v>3150602</v>
      </c>
      <c r="H67" s="47" t="s">
        <v>222</v>
      </c>
      <c r="I67" s="48">
        <v>45275</v>
      </c>
      <c r="J67" s="47" t="s">
        <v>191</v>
      </c>
      <c r="K67" s="47" t="s">
        <v>192</v>
      </c>
      <c r="L67" s="46" t="s">
        <v>193</v>
      </c>
      <c r="M67" s="46" t="s">
        <v>223</v>
      </c>
      <c r="N67" s="46" t="s">
        <v>195</v>
      </c>
      <c r="O67" s="46" t="s">
        <v>224</v>
      </c>
      <c r="P67" s="47" t="s">
        <v>266</v>
      </c>
      <c r="Q67" s="47" t="s">
        <v>198</v>
      </c>
      <c r="R67" s="47" t="s">
        <v>267</v>
      </c>
      <c r="S67" s="47" t="s">
        <v>275</v>
      </c>
      <c r="T67" s="46" t="s">
        <v>201</v>
      </c>
      <c r="U67" s="47" t="s">
        <v>191</v>
      </c>
      <c r="V67" s="46" t="s">
        <v>203</v>
      </c>
      <c r="W67" s="46" t="s">
        <v>204</v>
      </c>
      <c r="X67" s="46">
        <v>1</v>
      </c>
      <c r="Y67" s="46">
        <v>0</v>
      </c>
      <c r="Z67" s="46">
        <v>0</v>
      </c>
      <c r="AA67">
        <f t="shared" si="0"/>
        <v>0</v>
      </c>
      <c r="AB67" t="s">
        <v>1</v>
      </c>
      <c r="AC67" t="s">
        <v>63</v>
      </c>
      <c r="AD67" t="s">
        <v>228</v>
      </c>
    </row>
    <row r="68" spans="1:30" hidden="1" x14ac:dyDescent="0.35">
      <c r="A68" s="46" t="s">
        <v>188</v>
      </c>
      <c r="B68" s="46">
        <v>72715</v>
      </c>
      <c r="C68" s="46">
        <v>5311</v>
      </c>
      <c r="D68" s="46">
        <v>452845</v>
      </c>
      <c r="E68" s="46">
        <v>111499</v>
      </c>
      <c r="F68" s="47" t="s">
        <v>274</v>
      </c>
      <c r="G68" s="46">
        <v>3150602</v>
      </c>
      <c r="H68" s="47" t="s">
        <v>222</v>
      </c>
      <c r="I68" s="48">
        <v>45275</v>
      </c>
      <c r="J68" s="47" t="s">
        <v>191</v>
      </c>
      <c r="K68" s="47" t="s">
        <v>192</v>
      </c>
      <c r="L68" s="46" t="s">
        <v>193</v>
      </c>
      <c r="M68" s="46" t="s">
        <v>223</v>
      </c>
      <c r="N68" s="46" t="s">
        <v>195</v>
      </c>
      <c r="O68" s="46" t="s">
        <v>224</v>
      </c>
      <c r="P68" s="47" t="s">
        <v>266</v>
      </c>
      <c r="Q68" s="47" t="s">
        <v>198</v>
      </c>
      <c r="R68" s="47" t="s">
        <v>267</v>
      </c>
      <c r="S68" s="47" t="s">
        <v>275</v>
      </c>
      <c r="T68" s="46" t="s">
        <v>201</v>
      </c>
      <c r="U68" s="47" t="s">
        <v>191</v>
      </c>
      <c r="V68" s="46" t="s">
        <v>203</v>
      </c>
      <c r="W68" s="46" t="s">
        <v>206</v>
      </c>
      <c r="X68" s="46">
        <v>38</v>
      </c>
      <c r="Y68" s="46">
        <v>0</v>
      </c>
      <c r="Z68" s="46">
        <v>0</v>
      </c>
      <c r="AA68">
        <f t="shared" si="0"/>
        <v>0</v>
      </c>
      <c r="AB68" t="s">
        <v>1</v>
      </c>
      <c r="AC68" t="s">
        <v>63</v>
      </c>
      <c r="AD68" t="s">
        <v>228</v>
      </c>
    </row>
    <row r="69" spans="1:30" hidden="1" x14ac:dyDescent="0.35">
      <c r="A69" s="46" t="s">
        <v>188</v>
      </c>
      <c r="B69" s="46">
        <v>72715</v>
      </c>
      <c r="C69" s="46">
        <v>5311</v>
      </c>
      <c r="D69" s="46">
        <v>452845</v>
      </c>
      <c r="E69" s="46">
        <v>111499</v>
      </c>
      <c r="F69" s="47" t="s">
        <v>274</v>
      </c>
      <c r="G69" s="46">
        <v>3150602</v>
      </c>
      <c r="H69" s="47" t="s">
        <v>222</v>
      </c>
      <c r="I69" s="48">
        <v>45275</v>
      </c>
      <c r="J69" s="47" t="s">
        <v>191</v>
      </c>
      <c r="K69" s="47" t="s">
        <v>192</v>
      </c>
      <c r="L69" s="46" t="s">
        <v>193</v>
      </c>
      <c r="M69" s="46" t="s">
        <v>223</v>
      </c>
      <c r="N69" s="46" t="s">
        <v>195</v>
      </c>
      <c r="O69" s="46" t="s">
        <v>224</v>
      </c>
      <c r="P69" s="47" t="s">
        <v>266</v>
      </c>
      <c r="Q69" s="47" t="s">
        <v>198</v>
      </c>
      <c r="R69" s="47" t="s">
        <v>267</v>
      </c>
      <c r="S69" s="47" t="s">
        <v>275</v>
      </c>
      <c r="T69" s="46" t="s">
        <v>201</v>
      </c>
      <c r="U69" s="47" t="s">
        <v>191</v>
      </c>
      <c r="V69" s="46" t="s">
        <v>203</v>
      </c>
      <c r="W69" s="46" t="s">
        <v>211</v>
      </c>
      <c r="X69" s="46">
        <v>6</v>
      </c>
      <c r="Y69" s="46">
        <v>0</v>
      </c>
      <c r="Z69" s="46">
        <v>0</v>
      </c>
      <c r="AA69">
        <f t="shared" si="0"/>
        <v>0</v>
      </c>
      <c r="AB69" t="s">
        <v>1</v>
      </c>
      <c r="AC69" t="s">
        <v>63</v>
      </c>
      <c r="AD69" t="s">
        <v>228</v>
      </c>
    </row>
    <row r="70" spans="1:30" hidden="1" x14ac:dyDescent="0.35">
      <c r="A70" s="46" t="s">
        <v>188</v>
      </c>
      <c r="B70" s="46">
        <v>72715</v>
      </c>
      <c r="C70" s="46">
        <v>5311</v>
      </c>
      <c r="D70" s="46">
        <v>452845</v>
      </c>
      <c r="E70" s="46">
        <v>111499</v>
      </c>
      <c r="F70" s="47" t="s">
        <v>274</v>
      </c>
      <c r="G70" s="46">
        <v>3150602</v>
      </c>
      <c r="H70" s="47" t="s">
        <v>222</v>
      </c>
      <c r="I70" s="48">
        <v>45275</v>
      </c>
      <c r="J70" s="47" t="s">
        <v>191</v>
      </c>
      <c r="K70" s="47" t="s">
        <v>192</v>
      </c>
      <c r="L70" s="46" t="s">
        <v>193</v>
      </c>
      <c r="M70" s="46" t="s">
        <v>223</v>
      </c>
      <c r="N70" s="46" t="s">
        <v>195</v>
      </c>
      <c r="O70" s="46" t="s">
        <v>224</v>
      </c>
      <c r="P70" s="47" t="s">
        <v>266</v>
      </c>
      <c r="Q70" s="47" t="s">
        <v>198</v>
      </c>
      <c r="R70" s="47" t="s">
        <v>267</v>
      </c>
      <c r="S70" s="47" t="s">
        <v>275</v>
      </c>
      <c r="T70" s="46" t="s">
        <v>201</v>
      </c>
      <c r="U70" s="47" t="s">
        <v>191</v>
      </c>
      <c r="V70" s="46" t="s">
        <v>203</v>
      </c>
      <c r="W70" s="46" t="s">
        <v>229</v>
      </c>
      <c r="X70" s="46">
        <v>5</v>
      </c>
      <c r="Y70" s="46">
        <v>0</v>
      </c>
      <c r="Z70" s="46">
        <v>0</v>
      </c>
      <c r="AA70">
        <f t="shared" si="0"/>
        <v>0</v>
      </c>
      <c r="AB70" t="s">
        <v>1</v>
      </c>
      <c r="AC70" t="s">
        <v>63</v>
      </c>
      <c r="AD70" t="s">
        <v>228</v>
      </c>
    </row>
    <row r="71" spans="1:30" hidden="1" x14ac:dyDescent="0.35">
      <c r="A71" s="46" t="s">
        <v>188</v>
      </c>
      <c r="B71" s="46">
        <v>72715</v>
      </c>
      <c r="C71" s="46">
        <v>5311</v>
      </c>
      <c r="D71" s="46">
        <v>452845</v>
      </c>
      <c r="E71" s="46">
        <v>111499</v>
      </c>
      <c r="F71" s="47" t="s">
        <v>274</v>
      </c>
      <c r="G71" s="46">
        <v>3150602</v>
      </c>
      <c r="H71" s="47" t="s">
        <v>222</v>
      </c>
      <c r="I71" s="48">
        <v>45275</v>
      </c>
      <c r="J71" s="47" t="s">
        <v>191</v>
      </c>
      <c r="K71" s="47" t="s">
        <v>192</v>
      </c>
      <c r="L71" s="46" t="s">
        <v>193</v>
      </c>
      <c r="M71" s="46" t="s">
        <v>223</v>
      </c>
      <c r="N71" s="46" t="s">
        <v>195</v>
      </c>
      <c r="O71" s="46" t="s">
        <v>224</v>
      </c>
      <c r="P71" s="47" t="s">
        <v>266</v>
      </c>
      <c r="Q71" s="47" t="s">
        <v>198</v>
      </c>
      <c r="R71" s="47" t="s">
        <v>267</v>
      </c>
      <c r="S71" s="47" t="s">
        <v>275</v>
      </c>
      <c r="T71" s="46" t="s">
        <v>201</v>
      </c>
      <c r="U71" s="47" t="s">
        <v>191</v>
      </c>
      <c r="V71" s="46" t="s">
        <v>207</v>
      </c>
      <c r="W71" s="46" t="s">
        <v>231</v>
      </c>
      <c r="X71" s="46">
        <v>2</v>
      </c>
      <c r="Y71" s="46">
        <v>0</v>
      </c>
      <c r="Z71" s="46">
        <v>0</v>
      </c>
      <c r="AA71">
        <f t="shared" si="0"/>
        <v>0</v>
      </c>
      <c r="AB71" t="s">
        <v>1</v>
      </c>
      <c r="AC71" t="s">
        <v>63</v>
      </c>
      <c r="AD71" t="s">
        <v>228</v>
      </c>
    </row>
    <row r="72" spans="1:30" hidden="1" x14ac:dyDescent="0.35">
      <c r="A72" s="46" t="s">
        <v>188</v>
      </c>
      <c r="B72" s="46">
        <v>72715</v>
      </c>
      <c r="C72" s="46">
        <v>5311</v>
      </c>
      <c r="D72" s="46">
        <v>452845</v>
      </c>
      <c r="E72" s="46">
        <v>111499</v>
      </c>
      <c r="F72" s="47" t="s">
        <v>274</v>
      </c>
      <c r="G72" s="46">
        <v>3150602</v>
      </c>
      <c r="H72" s="47" t="s">
        <v>222</v>
      </c>
      <c r="I72" s="48">
        <v>45275</v>
      </c>
      <c r="J72" s="47" t="s">
        <v>191</v>
      </c>
      <c r="K72" s="47" t="s">
        <v>192</v>
      </c>
      <c r="L72" s="46" t="s">
        <v>193</v>
      </c>
      <c r="M72" s="46" t="s">
        <v>223</v>
      </c>
      <c r="N72" s="46" t="s">
        <v>195</v>
      </c>
      <c r="O72" s="46" t="s">
        <v>224</v>
      </c>
      <c r="P72" s="47" t="s">
        <v>266</v>
      </c>
      <c r="Q72" s="47" t="s">
        <v>198</v>
      </c>
      <c r="R72" s="47" t="s">
        <v>267</v>
      </c>
      <c r="S72" s="47" t="s">
        <v>275</v>
      </c>
      <c r="T72" s="46" t="s">
        <v>201</v>
      </c>
      <c r="U72" s="47" t="s">
        <v>191</v>
      </c>
      <c r="V72" s="46" t="s">
        <v>207</v>
      </c>
      <c r="W72" s="46" t="s">
        <v>204</v>
      </c>
      <c r="X72" s="46">
        <v>1</v>
      </c>
      <c r="Y72" s="46">
        <v>0</v>
      </c>
      <c r="Z72" s="46">
        <v>0</v>
      </c>
      <c r="AA72">
        <f t="shared" ref="AA72:AA135" si="1">SUM(Y72-Z72)</f>
        <v>0</v>
      </c>
      <c r="AB72" t="s">
        <v>1</v>
      </c>
      <c r="AC72" t="s">
        <v>63</v>
      </c>
      <c r="AD72" t="s">
        <v>228</v>
      </c>
    </row>
    <row r="73" spans="1:30" hidden="1" x14ac:dyDescent="0.35">
      <c r="A73" s="46" t="s">
        <v>188</v>
      </c>
      <c r="B73" s="46">
        <v>72715</v>
      </c>
      <c r="C73" s="46">
        <v>5311</v>
      </c>
      <c r="D73" s="46">
        <v>452845</v>
      </c>
      <c r="E73" s="46">
        <v>111499</v>
      </c>
      <c r="F73" s="47" t="s">
        <v>274</v>
      </c>
      <c r="G73" s="46">
        <v>3150602</v>
      </c>
      <c r="H73" s="47" t="s">
        <v>222</v>
      </c>
      <c r="I73" s="48">
        <v>45275</v>
      </c>
      <c r="J73" s="47" t="s">
        <v>191</v>
      </c>
      <c r="K73" s="47" t="s">
        <v>192</v>
      </c>
      <c r="L73" s="46" t="s">
        <v>230</v>
      </c>
      <c r="M73" s="46" t="s">
        <v>223</v>
      </c>
      <c r="N73" s="46" t="s">
        <v>195</v>
      </c>
      <c r="O73" s="46" t="s">
        <v>224</v>
      </c>
      <c r="P73" s="47" t="s">
        <v>266</v>
      </c>
      <c r="Q73" s="47" t="s">
        <v>198</v>
      </c>
      <c r="R73" s="47" t="s">
        <v>267</v>
      </c>
      <c r="S73" s="47" t="s">
        <v>275</v>
      </c>
      <c r="T73" s="46" t="s">
        <v>201</v>
      </c>
      <c r="U73" s="47" t="s">
        <v>191</v>
      </c>
      <c r="V73" s="46" t="s">
        <v>203</v>
      </c>
      <c r="W73" s="46" t="s">
        <v>204</v>
      </c>
      <c r="X73" s="46">
        <v>7</v>
      </c>
      <c r="Y73" s="46">
        <v>0</v>
      </c>
      <c r="Z73" s="46">
        <v>0</v>
      </c>
      <c r="AA73">
        <f t="shared" si="1"/>
        <v>0</v>
      </c>
      <c r="AB73" t="s">
        <v>1</v>
      </c>
      <c r="AC73" t="s">
        <v>63</v>
      </c>
      <c r="AD73" t="s">
        <v>228</v>
      </c>
    </row>
    <row r="74" spans="1:30" hidden="1" x14ac:dyDescent="0.35">
      <c r="A74" s="46" t="s">
        <v>188</v>
      </c>
      <c r="B74" s="46">
        <v>72715</v>
      </c>
      <c r="C74" s="46">
        <v>5311</v>
      </c>
      <c r="D74" s="46">
        <v>452845</v>
      </c>
      <c r="E74" s="46">
        <v>111499</v>
      </c>
      <c r="F74" s="47" t="s">
        <v>274</v>
      </c>
      <c r="G74" s="46">
        <v>3150602</v>
      </c>
      <c r="H74" s="47" t="s">
        <v>222</v>
      </c>
      <c r="I74" s="48">
        <v>45275</v>
      </c>
      <c r="J74" s="47" t="s">
        <v>191</v>
      </c>
      <c r="K74" s="47" t="s">
        <v>192</v>
      </c>
      <c r="L74" s="46" t="s">
        <v>230</v>
      </c>
      <c r="M74" s="46" t="s">
        <v>223</v>
      </c>
      <c r="N74" s="46" t="s">
        <v>195</v>
      </c>
      <c r="O74" s="46" t="s">
        <v>224</v>
      </c>
      <c r="P74" s="47" t="s">
        <v>266</v>
      </c>
      <c r="Q74" s="47" t="s">
        <v>198</v>
      </c>
      <c r="R74" s="47" t="s">
        <v>267</v>
      </c>
      <c r="S74" s="47" t="s">
        <v>275</v>
      </c>
      <c r="T74" s="46" t="s">
        <v>201</v>
      </c>
      <c r="U74" s="47" t="s">
        <v>191</v>
      </c>
      <c r="V74" s="46" t="s">
        <v>203</v>
      </c>
      <c r="W74" s="46" t="s">
        <v>206</v>
      </c>
      <c r="X74" s="46">
        <v>3</v>
      </c>
      <c r="Y74" s="46">
        <v>0</v>
      </c>
      <c r="Z74" s="46">
        <v>0</v>
      </c>
      <c r="AA74">
        <f t="shared" si="1"/>
        <v>0</v>
      </c>
      <c r="AB74" t="s">
        <v>1</v>
      </c>
      <c r="AC74" t="s">
        <v>63</v>
      </c>
      <c r="AD74" t="s">
        <v>228</v>
      </c>
    </row>
    <row r="75" spans="1:30" hidden="1" x14ac:dyDescent="0.35">
      <c r="A75" s="46" t="s">
        <v>188</v>
      </c>
      <c r="B75" s="46">
        <v>72715</v>
      </c>
      <c r="C75" s="46">
        <v>5311</v>
      </c>
      <c r="D75" s="46">
        <v>452851</v>
      </c>
      <c r="E75" s="46">
        <v>110678</v>
      </c>
      <c r="F75" s="47" t="s">
        <v>276</v>
      </c>
      <c r="G75" s="46">
        <v>2758833</v>
      </c>
      <c r="H75" s="47" t="s">
        <v>222</v>
      </c>
      <c r="I75" s="48">
        <v>43777</v>
      </c>
      <c r="J75" s="47" t="s">
        <v>191</v>
      </c>
      <c r="K75" s="47" t="s">
        <v>192</v>
      </c>
      <c r="L75" s="46" t="s">
        <v>193</v>
      </c>
      <c r="M75" s="46" t="s">
        <v>223</v>
      </c>
      <c r="N75" s="46" t="s">
        <v>195</v>
      </c>
      <c r="O75" s="46" t="s">
        <v>224</v>
      </c>
      <c r="P75" s="47" t="s">
        <v>277</v>
      </c>
      <c r="Q75" s="47" t="s">
        <v>198</v>
      </c>
      <c r="R75" s="47" t="s">
        <v>267</v>
      </c>
      <c r="S75" s="47" t="s">
        <v>278</v>
      </c>
      <c r="T75" s="46" t="s">
        <v>201</v>
      </c>
      <c r="U75" s="47" t="s">
        <v>191</v>
      </c>
      <c r="V75" s="46" t="s">
        <v>203</v>
      </c>
      <c r="W75" s="46" t="s">
        <v>206</v>
      </c>
      <c r="X75" s="46">
        <v>0</v>
      </c>
      <c r="Y75" s="46">
        <v>1</v>
      </c>
      <c r="Z75" s="46">
        <v>0</v>
      </c>
      <c r="AA75">
        <f t="shared" si="1"/>
        <v>1</v>
      </c>
      <c r="AB75" t="s">
        <v>1</v>
      </c>
      <c r="AC75" t="s">
        <v>63</v>
      </c>
      <c r="AD75" t="s">
        <v>228</v>
      </c>
    </row>
    <row r="76" spans="1:30" hidden="1" x14ac:dyDescent="0.35">
      <c r="A76" s="46" t="s">
        <v>188</v>
      </c>
      <c r="B76" s="46">
        <v>72715</v>
      </c>
      <c r="C76" s="46">
        <v>5311</v>
      </c>
      <c r="D76" s="46">
        <v>453127</v>
      </c>
      <c r="E76" s="46">
        <v>111172</v>
      </c>
      <c r="F76" s="47" t="s">
        <v>279</v>
      </c>
      <c r="G76" s="46">
        <v>3043193</v>
      </c>
      <c r="H76" s="47" t="s">
        <v>222</v>
      </c>
      <c r="I76" s="48">
        <v>44764</v>
      </c>
      <c r="J76" s="47" t="s">
        <v>202</v>
      </c>
      <c r="K76" s="47" t="s">
        <v>192</v>
      </c>
      <c r="L76" s="46" t="s">
        <v>193</v>
      </c>
      <c r="M76" s="46" t="s">
        <v>223</v>
      </c>
      <c r="N76" s="46" t="s">
        <v>195</v>
      </c>
      <c r="O76" s="46" t="s">
        <v>224</v>
      </c>
      <c r="P76" s="47" t="s">
        <v>266</v>
      </c>
      <c r="Q76" s="47" t="s">
        <v>198</v>
      </c>
      <c r="R76" s="47" t="s">
        <v>267</v>
      </c>
      <c r="S76" s="47" t="s">
        <v>280</v>
      </c>
      <c r="T76" s="46" t="s">
        <v>201</v>
      </c>
      <c r="U76" s="47" t="s">
        <v>191</v>
      </c>
      <c r="V76" s="46" t="s">
        <v>203</v>
      </c>
      <c r="W76" s="46" t="s">
        <v>204</v>
      </c>
      <c r="X76" s="46">
        <v>2</v>
      </c>
      <c r="Y76" s="46">
        <v>4</v>
      </c>
      <c r="Z76" s="46">
        <v>0</v>
      </c>
      <c r="AA76">
        <f t="shared" si="1"/>
        <v>4</v>
      </c>
      <c r="AB76" t="s">
        <v>1</v>
      </c>
      <c r="AC76" t="s">
        <v>63</v>
      </c>
      <c r="AD76" t="s">
        <v>228</v>
      </c>
    </row>
    <row r="77" spans="1:30" hidden="1" x14ac:dyDescent="0.35">
      <c r="A77" s="46" t="s">
        <v>188</v>
      </c>
      <c r="B77" s="46">
        <v>72715</v>
      </c>
      <c r="C77" s="46">
        <v>5311</v>
      </c>
      <c r="D77" s="46">
        <v>453127</v>
      </c>
      <c r="E77" s="46">
        <v>111172</v>
      </c>
      <c r="F77" s="47" t="s">
        <v>279</v>
      </c>
      <c r="G77" s="46">
        <v>3043193</v>
      </c>
      <c r="H77" s="47" t="s">
        <v>222</v>
      </c>
      <c r="I77" s="48">
        <v>44764</v>
      </c>
      <c r="J77" s="47" t="s">
        <v>202</v>
      </c>
      <c r="K77" s="47" t="s">
        <v>192</v>
      </c>
      <c r="L77" s="46" t="s">
        <v>193</v>
      </c>
      <c r="M77" s="46" t="s">
        <v>223</v>
      </c>
      <c r="N77" s="46" t="s">
        <v>195</v>
      </c>
      <c r="O77" s="46" t="s">
        <v>224</v>
      </c>
      <c r="P77" s="47" t="s">
        <v>266</v>
      </c>
      <c r="Q77" s="47" t="s">
        <v>198</v>
      </c>
      <c r="R77" s="47" t="s">
        <v>267</v>
      </c>
      <c r="S77" s="47" t="s">
        <v>280</v>
      </c>
      <c r="T77" s="46" t="s">
        <v>201</v>
      </c>
      <c r="U77" s="47" t="s">
        <v>191</v>
      </c>
      <c r="V77" s="46" t="s">
        <v>203</v>
      </c>
      <c r="W77" s="46" t="s">
        <v>206</v>
      </c>
      <c r="X77" s="46">
        <v>29</v>
      </c>
      <c r="Y77" s="46">
        <v>25</v>
      </c>
      <c r="Z77" s="46">
        <v>0</v>
      </c>
      <c r="AA77">
        <f t="shared" si="1"/>
        <v>25</v>
      </c>
      <c r="AB77" t="s">
        <v>1</v>
      </c>
      <c r="AC77" t="s">
        <v>63</v>
      </c>
      <c r="AD77" t="s">
        <v>228</v>
      </c>
    </row>
    <row r="78" spans="1:30" hidden="1" x14ac:dyDescent="0.35">
      <c r="A78" s="46" t="s">
        <v>188</v>
      </c>
      <c r="B78" s="46">
        <v>72715</v>
      </c>
      <c r="C78" s="46">
        <v>5311</v>
      </c>
      <c r="D78" s="46">
        <v>453127</v>
      </c>
      <c r="E78" s="46">
        <v>111172</v>
      </c>
      <c r="F78" s="47" t="s">
        <v>279</v>
      </c>
      <c r="G78" s="46">
        <v>3043193</v>
      </c>
      <c r="H78" s="47" t="s">
        <v>222</v>
      </c>
      <c r="I78" s="48">
        <v>44764</v>
      </c>
      <c r="J78" s="47" t="s">
        <v>202</v>
      </c>
      <c r="K78" s="47" t="s">
        <v>192</v>
      </c>
      <c r="L78" s="46" t="s">
        <v>193</v>
      </c>
      <c r="M78" s="46" t="s">
        <v>223</v>
      </c>
      <c r="N78" s="46" t="s">
        <v>195</v>
      </c>
      <c r="O78" s="46" t="s">
        <v>224</v>
      </c>
      <c r="P78" s="47" t="s">
        <v>266</v>
      </c>
      <c r="Q78" s="47" t="s">
        <v>198</v>
      </c>
      <c r="R78" s="47" t="s">
        <v>267</v>
      </c>
      <c r="S78" s="47" t="s">
        <v>280</v>
      </c>
      <c r="T78" s="46" t="s">
        <v>201</v>
      </c>
      <c r="U78" s="47" t="s">
        <v>191</v>
      </c>
      <c r="V78" s="46" t="s">
        <v>203</v>
      </c>
      <c r="W78" s="46" t="s">
        <v>211</v>
      </c>
      <c r="X78" s="46">
        <v>15</v>
      </c>
      <c r="Y78" s="46">
        <v>1</v>
      </c>
      <c r="Z78" s="46">
        <v>0</v>
      </c>
      <c r="AA78">
        <f t="shared" si="1"/>
        <v>1</v>
      </c>
      <c r="AB78" t="s">
        <v>1</v>
      </c>
      <c r="AC78" t="s">
        <v>63</v>
      </c>
      <c r="AD78" t="s">
        <v>228</v>
      </c>
    </row>
    <row r="79" spans="1:30" hidden="1" x14ac:dyDescent="0.35">
      <c r="A79" s="46" t="s">
        <v>188</v>
      </c>
      <c r="B79" s="46">
        <v>72715</v>
      </c>
      <c r="C79" s="46">
        <v>5311</v>
      </c>
      <c r="D79" s="46">
        <v>453127</v>
      </c>
      <c r="E79" s="46">
        <v>111172</v>
      </c>
      <c r="F79" s="47" t="s">
        <v>279</v>
      </c>
      <c r="G79" s="46">
        <v>3043193</v>
      </c>
      <c r="H79" s="47" t="s">
        <v>222</v>
      </c>
      <c r="I79" s="48">
        <v>44764</v>
      </c>
      <c r="J79" s="47" t="s">
        <v>202</v>
      </c>
      <c r="K79" s="47" t="s">
        <v>192</v>
      </c>
      <c r="L79" s="46" t="s">
        <v>193</v>
      </c>
      <c r="M79" s="46" t="s">
        <v>223</v>
      </c>
      <c r="N79" s="46" t="s">
        <v>195</v>
      </c>
      <c r="O79" s="46" t="s">
        <v>224</v>
      </c>
      <c r="P79" s="47" t="s">
        <v>266</v>
      </c>
      <c r="Q79" s="47" t="s">
        <v>198</v>
      </c>
      <c r="R79" s="47" t="s">
        <v>267</v>
      </c>
      <c r="S79" s="47" t="s">
        <v>280</v>
      </c>
      <c r="T79" s="46" t="s">
        <v>201</v>
      </c>
      <c r="U79" s="47" t="s">
        <v>191</v>
      </c>
      <c r="V79" s="46" t="s">
        <v>203</v>
      </c>
      <c r="W79" s="46" t="s">
        <v>229</v>
      </c>
      <c r="X79" s="46">
        <v>2</v>
      </c>
      <c r="Y79" s="46">
        <v>1</v>
      </c>
      <c r="Z79" s="46">
        <v>0</v>
      </c>
      <c r="AA79">
        <f t="shared" si="1"/>
        <v>1</v>
      </c>
      <c r="AB79" t="s">
        <v>1</v>
      </c>
      <c r="AC79" t="s">
        <v>63</v>
      </c>
      <c r="AD79" t="s">
        <v>228</v>
      </c>
    </row>
    <row r="80" spans="1:30" hidden="1" x14ac:dyDescent="0.35">
      <c r="A80" s="46" t="s">
        <v>188</v>
      </c>
      <c r="B80" s="46">
        <v>72715</v>
      </c>
      <c r="C80" s="46">
        <v>5311</v>
      </c>
      <c r="D80" s="46">
        <v>453127</v>
      </c>
      <c r="E80" s="46">
        <v>111172</v>
      </c>
      <c r="F80" s="47" t="s">
        <v>279</v>
      </c>
      <c r="G80" s="46">
        <v>3043193</v>
      </c>
      <c r="H80" s="47" t="s">
        <v>222</v>
      </c>
      <c r="I80" s="48">
        <v>44764</v>
      </c>
      <c r="J80" s="47" t="s">
        <v>202</v>
      </c>
      <c r="K80" s="47" t="s">
        <v>192</v>
      </c>
      <c r="L80" s="46" t="s">
        <v>193</v>
      </c>
      <c r="M80" s="46" t="s">
        <v>223</v>
      </c>
      <c r="N80" s="46" t="s">
        <v>195</v>
      </c>
      <c r="O80" s="46" t="s">
        <v>224</v>
      </c>
      <c r="P80" s="47" t="s">
        <v>266</v>
      </c>
      <c r="Q80" s="47" t="s">
        <v>198</v>
      </c>
      <c r="R80" s="47" t="s">
        <v>267</v>
      </c>
      <c r="S80" s="47" t="s">
        <v>280</v>
      </c>
      <c r="T80" s="46" t="s">
        <v>201</v>
      </c>
      <c r="U80" s="47" t="s">
        <v>191</v>
      </c>
      <c r="V80" s="46" t="s">
        <v>207</v>
      </c>
      <c r="W80" s="46" t="s">
        <v>231</v>
      </c>
      <c r="X80" s="46">
        <v>9</v>
      </c>
      <c r="Y80" s="46">
        <v>3</v>
      </c>
      <c r="Z80" s="46">
        <v>0</v>
      </c>
      <c r="AA80">
        <f t="shared" si="1"/>
        <v>3</v>
      </c>
      <c r="AB80" t="s">
        <v>1</v>
      </c>
      <c r="AC80" t="s">
        <v>63</v>
      </c>
      <c r="AD80" t="s">
        <v>228</v>
      </c>
    </row>
    <row r="81" spans="1:30" hidden="1" x14ac:dyDescent="0.35">
      <c r="A81" s="46" t="s">
        <v>188</v>
      </c>
      <c r="B81" s="46">
        <v>72715</v>
      </c>
      <c r="C81" s="46">
        <v>5311</v>
      </c>
      <c r="D81" s="46">
        <v>453127</v>
      </c>
      <c r="E81" s="46">
        <v>111172</v>
      </c>
      <c r="F81" s="47" t="s">
        <v>279</v>
      </c>
      <c r="G81" s="46">
        <v>3043193</v>
      </c>
      <c r="H81" s="47" t="s">
        <v>222</v>
      </c>
      <c r="I81" s="48">
        <v>44764</v>
      </c>
      <c r="J81" s="47" t="s">
        <v>202</v>
      </c>
      <c r="K81" s="47" t="s">
        <v>192</v>
      </c>
      <c r="L81" s="46" t="s">
        <v>193</v>
      </c>
      <c r="M81" s="46" t="s">
        <v>223</v>
      </c>
      <c r="N81" s="46" t="s">
        <v>195</v>
      </c>
      <c r="O81" s="46" t="s">
        <v>224</v>
      </c>
      <c r="P81" s="47" t="s">
        <v>266</v>
      </c>
      <c r="Q81" s="47" t="s">
        <v>198</v>
      </c>
      <c r="R81" s="47" t="s">
        <v>267</v>
      </c>
      <c r="S81" s="47" t="s">
        <v>280</v>
      </c>
      <c r="T81" s="46" t="s">
        <v>201</v>
      </c>
      <c r="U81" s="47" t="s">
        <v>191</v>
      </c>
      <c r="V81" s="46" t="s">
        <v>207</v>
      </c>
      <c r="W81" s="46" t="s">
        <v>204</v>
      </c>
      <c r="X81" s="46">
        <v>25</v>
      </c>
      <c r="Y81" s="46">
        <v>8</v>
      </c>
      <c r="Z81" s="46">
        <v>0</v>
      </c>
      <c r="AA81">
        <f t="shared" si="1"/>
        <v>8</v>
      </c>
      <c r="AB81" t="s">
        <v>1</v>
      </c>
      <c r="AC81" t="s">
        <v>63</v>
      </c>
      <c r="AD81" t="s">
        <v>228</v>
      </c>
    </row>
    <row r="82" spans="1:30" hidden="1" x14ac:dyDescent="0.35">
      <c r="A82" s="46" t="s">
        <v>188</v>
      </c>
      <c r="B82" s="46">
        <v>72715</v>
      </c>
      <c r="C82" s="46">
        <v>5311</v>
      </c>
      <c r="D82" s="46">
        <v>453127</v>
      </c>
      <c r="E82" s="46">
        <v>111172</v>
      </c>
      <c r="F82" s="47" t="s">
        <v>279</v>
      </c>
      <c r="G82" s="46">
        <v>3043193</v>
      </c>
      <c r="H82" s="47" t="s">
        <v>222</v>
      </c>
      <c r="I82" s="48">
        <v>44764</v>
      </c>
      <c r="J82" s="47" t="s">
        <v>202</v>
      </c>
      <c r="K82" s="47" t="s">
        <v>192</v>
      </c>
      <c r="L82" s="46" t="s">
        <v>230</v>
      </c>
      <c r="M82" s="46" t="s">
        <v>223</v>
      </c>
      <c r="N82" s="46" t="s">
        <v>195</v>
      </c>
      <c r="O82" s="46" t="s">
        <v>224</v>
      </c>
      <c r="P82" s="47" t="s">
        <v>266</v>
      </c>
      <c r="Q82" s="47" t="s">
        <v>198</v>
      </c>
      <c r="R82" s="47" t="s">
        <v>267</v>
      </c>
      <c r="S82" s="47" t="s">
        <v>280</v>
      </c>
      <c r="T82" s="46" t="s">
        <v>201</v>
      </c>
      <c r="U82" s="47" t="s">
        <v>191</v>
      </c>
      <c r="V82" s="46" t="s">
        <v>203</v>
      </c>
      <c r="W82" s="46" t="s">
        <v>204</v>
      </c>
      <c r="X82" s="46">
        <v>5</v>
      </c>
      <c r="Y82" s="46">
        <v>0</v>
      </c>
      <c r="Z82" s="46">
        <v>0</v>
      </c>
      <c r="AA82">
        <f t="shared" si="1"/>
        <v>0</v>
      </c>
      <c r="AB82" t="s">
        <v>1</v>
      </c>
      <c r="AC82" t="s">
        <v>63</v>
      </c>
      <c r="AD82" t="s">
        <v>228</v>
      </c>
    </row>
    <row r="83" spans="1:30" hidden="1" x14ac:dyDescent="0.35">
      <c r="A83" s="46" t="s">
        <v>188</v>
      </c>
      <c r="B83" s="46">
        <v>72715</v>
      </c>
      <c r="C83" s="46">
        <v>5311</v>
      </c>
      <c r="D83" s="46">
        <v>453127</v>
      </c>
      <c r="E83" s="46">
        <v>111172</v>
      </c>
      <c r="F83" s="47" t="s">
        <v>279</v>
      </c>
      <c r="G83" s="46">
        <v>3043193</v>
      </c>
      <c r="H83" s="47" t="s">
        <v>222</v>
      </c>
      <c r="I83" s="48">
        <v>44764</v>
      </c>
      <c r="J83" s="47" t="s">
        <v>202</v>
      </c>
      <c r="K83" s="47" t="s">
        <v>192</v>
      </c>
      <c r="L83" s="46" t="s">
        <v>230</v>
      </c>
      <c r="M83" s="46" t="s">
        <v>223</v>
      </c>
      <c r="N83" s="46" t="s">
        <v>195</v>
      </c>
      <c r="O83" s="46" t="s">
        <v>224</v>
      </c>
      <c r="P83" s="47" t="s">
        <v>266</v>
      </c>
      <c r="Q83" s="47" t="s">
        <v>198</v>
      </c>
      <c r="R83" s="47" t="s">
        <v>267</v>
      </c>
      <c r="S83" s="47" t="s">
        <v>280</v>
      </c>
      <c r="T83" s="46" t="s">
        <v>201</v>
      </c>
      <c r="U83" s="47" t="s">
        <v>191</v>
      </c>
      <c r="V83" s="46" t="s">
        <v>203</v>
      </c>
      <c r="W83" s="46" t="s">
        <v>206</v>
      </c>
      <c r="X83" s="46">
        <v>4</v>
      </c>
      <c r="Y83" s="46">
        <v>2</v>
      </c>
      <c r="Z83" s="46">
        <v>0</v>
      </c>
      <c r="AA83">
        <f t="shared" si="1"/>
        <v>2</v>
      </c>
      <c r="AB83" t="s">
        <v>1</v>
      </c>
      <c r="AC83" t="s">
        <v>63</v>
      </c>
      <c r="AD83" t="s">
        <v>228</v>
      </c>
    </row>
    <row r="84" spans="1:30" hidden="1" x14ac:dyDescent="0.35">
      <c r="A84" s="46" t="s">
        <v>188</v>
      </c>
      <c r="B84" s="46">
        <v>72715</v>
      </c>
      <c r="C84" s="46">
        <v>5311</v>
      </c>
      <c r="D84" s="46">
        <v>453127</v>
      </c>
      <c r="E84" s="46">
        <v>111172</v>
      </c>
      <c r="F84" s="47" t="s">
        <v>279</v>
      </c>
      <c r="G84" s="46">
        <v>3043193</v>
      </c>
      <c r="H84" s="47" t="s">
        <v>222</v>
      </c>
      <c r="I84" s="48">
        <v>44764</v>
      </c>
      <c r="J84" s="47" t="s">
        <v>202</v>
      </c>
      <c r="K84" s="47" t="s">
        <v>192</v>
      </c>
      <c r="L84" s="46" t="s">
        <v>230</v>
      </c>
      <c r="M84" s="46" t="s">
        <v>223</v>
      </c>
      <c r="N84" s="46" t="s">
        <v>195</v>
      </c>
      <c r="O84" s="46" t="s">
        <v>224</v>
      </c>
      <c r="P84" s="47" t="s">
        <v>266</v>
      </c>
      <c r="Q84" s="47" t="s">
        <v>198</v>
      </c>
      <c r="R84" s="47" t="s">
        <v>267</v>
      </c>
      <c r="S84" s="47" t="s">
        <v>280</v>
      </c>
      <c r="T84" s="46" t="s">
        <v>201</v>
      </c>
      <c r="U84" s="47" t="s">
        <v>191</v>
      </c>
      <c r="V84" s="46" t="s">
        <v>203</v>
      </c>
      <c r="W84" s="46" t="s">
        <v>211</v>
      </c>
      <c r="X84" s="46">
        <v>2</v>
      </c>
      <c r="Y84" s="46">
        <v>0</v>
      </c>
      <c r="Z84" s="46">
        <v>0</v>
      </c>
      <c r="AA84">
        <f t="shared" si="1"/>
        <v>0</v>
      </c>
      <c r="AB84" t="s">
        <v>1</v>
      </c>
      <c r="AC84" t="s">
        <v>63</v>
      </c>
      <c r="AD84" t="s">
        <v>228</v>
      </c>
    </row>
    <row r="85" spans="1:30" hidden="1" x14ac:dyDescent="0.35">
      <c r="A85" s="46" t="s">
        <v>188</v>
      </c>
      <c r="B85" s="46">
        <v>72715</v>
      </c>
      <c r="C85" s="46">
        <v>5311</v>
      </c>
      <c r="D85" s="46">
        <v>453127</v>
      </c>
      <c r="E85" s="46">
        <v>111172</v>
      </c>
      <c r="F85" s="47" t="s">
        <v>279</v>
      </c>
      <c r="G85" s="46">
        <v>3043193</v>
      </c>
      <c r="H85" s="47" t="s">
        <v>222</v>
      </c>
      <c r="I85" s="48">
        <v>44764</v>
      </c>
      <c r="J85" s="47" t="s">
        <v>202</v>
      </c>
      <c r="K85" s="47" t="s">
        <v>192</v>
      </c>
      <c r="L85" s="46" t="s">
        <v>230</v>
      </c>
      <c r="M85" s="46" t="s">
        <v>223</v>
      </c>
      <c r="N85" s="46" t="s">
        <v>195</v>
      </c>
      <c r="O85" s="46" t="s">
        <v>224</v>
      </c>
      <c r="P85" s="47" t="s">
        <v>266</v>
      </c>
      <c r="Q85" s="47" t="s">
        <v>198</v>
      </c>
      <c r="R85" s="47" t="s">
        <v>267</v>
      </c>
      <c r="S85" s="47" t="s">
        <v>280</v>
      </c>
      <c r="T85" s="46" t="s">
        <v>201</v>
      </c>
      <c r="U85" s="47" t="s">
        <v>191</v>
      </c>
      <c r="V85" s="46" t="s">
        <v>207</v>
      </c>
      <c r="W85" s="46" t="s">
        <v>231</v>
      </c>
      <c r="X85" s="46">
        <v>0</v>
      </c>
      <c r="Y85" s="46">
        <v>3</v>
      </c>
      <c r="Z85" s="46">
        <v>0</v>
      </c>
      <c r="AA85">
        <f t="shared" si="1"/>
        <v>3</v>
      </c>
      <c r="AB85" t="s">
        <v>1</v>
      </c>
      <c r="AC85" t="s">
        <v>63</v>
      </c>
      <c r="AD85" t="s">
        <v>228</v>
      </c>
    </row>
    <row r="86" spans="1:30" hidden="1" x14ac:dyDescent="0.35">
      <c r="A86" s="46" t="s">
        <v>188</v>
      </c>
      <c r="B86" s="46">
        <v>72715</v>
      </c>
      <c r="C86" s="46">
        <v>5311</v>
      </c>
      <c r="D86" s="46">
        <v>453127</v>
      </c>
      <c r="E86" s="46">
        <v>111172</v>
      </c>
      <c r="F86" s="47" t="s">
        <v>279</v>
      </c>
      <c r="G86" s="46">
        <v>3043193</v>
      </c>
      <c r="H86" s="47" t="s">
        <v>222</v>
      </c>
      <c r="I86" s="48">
        <v>44764</v>
      </c>
      <c r="J86" s="47" t="s">
        <v>202</v>
      </c>
      <c r="K86" s="47" t="s">
        <v>192</v>
      </c>
      <c r="L86" s="46" t="s">
        <v>230</v>
      </c>
      <c r="M86" s="46" t="s">
        <v>223</v>
      </c>
      <c r="N86" s="46" t="s">
        <v>195</v>
      </c>
      <c r="O86" s="46" t="s">
        <v>224</v>
      </c>
      <c r="P86" s="47" t="s">
        <v>266</v>
      </c>
      <c r="Q86" s="47" t="s">
        <v>198</v>
      </c>
      <c r="R86" s="47" t="s">
        <v>267</v>
      </c>
      <c r="S86" s="47" t="s">
        <v>280</v>
      </c>
      <c r="T86" s="46" t="s">
        <v>201</v>
      </c>
      <c r="U86" s="47" t="s">
        <v>191</v>
      </c>
      <c r="V86" s="46" t="s">
        <v>207</v>
      </c>
      <c r="W86" s="46" t="s">
        <v>204</v>
      </c>
      <c r="X86" s="46">
        <v>0</v>
      </c>
      <c r="Y86" s="46">
        <v>6</v>
      </c>
      <c r="Z86" s="46">
        <v>0</v>
      </c>
      <c r="AA86">
        <f t="shared" si="1"/>
        <v>6</v>
      </c>
      <c r="AB86" t="s">
        <v>1</v>
      </c>
      <c r="AC86" t="s">
        <v>63</v>
      </c>
      <c r="AD86" t="s">
        <v>228</v>
      </c>
    </row>
    <row r="87" spans="1:30" hidden="1" x14ac:dyDescent="0.35">
      <c r="A87" s="46" t="s">
        <v>188</v>
      </c>
      <c r="B87" s="46">
        <v>72715</v>
      </c>
      <c r="C87" s="46">
        <v>5311</v>
      </c>
      <c r="D87" s="46">
        <v>453127</v>
      </c>
      <c r="E87" s="46">
        <v>111738</v>
      </c>
      <c r="F87" s="47" t="s">
        <v>281</v>
      </c>
      <c r="G87" s="46">
        <v>2906854</v>
      </c>
      <c r="H87" s="47" t="s">
        <v>222</v>
      </c>
      <c r="I87" s="48">
        <v>44148</v>
      </c>
      <c r="J87" s="47" t="s">
        <v>202</v>
      </c>
      <c r="K87" s="47" t="s">
        <v>192</v>
      </c>
      <c r="L87" s="46" t="s">
        <v>193</v>
      </c>
      <c r="M87" s="46" t="s">
        <v>223</v>
      </c>
      <c r="N87" s="46" t="s">
        <v>195</v>
      </c>
      <c r="O87" s="46" t="s">
        <v>224</v>
      </c>
      <c r="P87" s="47" t="s">
        <v>266</v>
      </c>
      <c r="Q87" s="47" t="s">
        <v>198</v>
      </c>
      <c r="R87" s="47" t="s">
        <v>267</v>
      </c>
      <c r="S87" s="47" t="s">
        <v>282</v>
      </c>
      <c r="T87" s="46" t="s">
        <v>201</v>
      </c>
      <c r="U87" s="47" t="s">
        <v>191</v>
      </c>
      <c r="V87" s="46" t="s">
        <v>203</v>
      </c>
      <c r="W87" s="46" t="s">
        <v>204</v>
      </c>
      <c r="X87" s="46">
        <v>0</v>
      </c>
      <c r="Y87" s="46">
        <v>4</v>
      </c>
      <c r="Z87" s="46">
        <v>0</v>
      </c>
      <c r="AA87">
        <f t="shared" si="1"/>
        <v>4</v>
      </c>
      <c r="AB87" t="s">
        <v>1</v>
      </c>
      <c r="AC87" t="s">
        <v>63</v>
      </c>
      <c r="AD87" t="s">
        <v>228</v>
      </c>
    </row>
    <row r="88" spans="1:30" hidden="1" x14ac:dyDescent="0.35">
      <c r="A88" s="46" t="s">
        <v>188</v>
      </c>
      <c r="B88" s="46">
        <v>72715</v>
      </c>
      <c r="C88" s="46">
        <v>5311</v>
      </c>
      <c r="D88" s="46">
        <v>453127</v>
      </c>
      <c r="E88" s="46">
        <v>111738</v>
      </c>
      <c r="F88" s="47" t="s">
        <v>281</v>
      </c>
      <c r="G88" s="46">
        <v>2906854</v>
      </c>
      <c r="H88" s="47" t="s">
        <v>222</v>
      </c>
      <c r="I88" s="48">
        <v>44148</v>
      </c>
      <c r="J88" s="47" t="s">
        <v>202</v>
      </c>
      <c r="K88" s="47" t="s">
        <v>192</v>
      </c>
      <c r="L88" s="46" t="s">
        <v>193</v>
      </c>
      <c r="M88" s="46" t="s">
        <v>223</v>
      </c>
      <c r="N88" s="46" t="s">
        <v>195</v>
      </c>
      <c r="O88" s="46" t="s">
        <v>224</v>
      </c>
      <c r="P88" s="47" t="s">
        <v>266</v>
      </c>
      <c r="Q88" s="47" t="s">
        <v>198</v>
      </c>
      <c r="R88" s="47" t="s">
        <v>267</v>
      </c>
      <c r="S88" s="47" t="s">
        <v>282</v>
      </c>
      <c r="T88" s="46" t="s">
        <v>201</v>
      </c>
      <c r="U88" s="47" t="s">
        <v>191</v>
      </c>
      <c r="V88" s="46" t="s">
        <v>203</v>
      </c>
      <c r="W88" s="46" t="s">
        <v>206</v>
      </c>
      <c r="X88" s="46">
        <v>0</v>
      </c>
      <c r="Y88" s="46">
        <v>34</v>
      </c>
      <c r="Z88" s="46">
        <v>0</v>
      </c>
      <c r="AA88">
        <f t="shared" si="1"/>
        <v>34</v>
      </c>
      <c r="AB88" t="s">
        <v>1</v>
      </c>
      <c r="AC88" t="s">
        <v>63</v>
      </c>
      <c r="AD88" t="s">
        <v>228</v>
      </c>
    </row>
    <row r="89" spans="1:30" hidden="1" x14ac:dyDescent="0.35">
      <c r="A89" s="46" t="s">
        <v>188</v>
      </c>
      <c r="B89" s="46">
        <v>72715</v>
      </c>
      <c r="C89" s="46">
        <v>5311</v>
      </c>
      <c r="D89" s="46">
        <v>453127</v>
      </c>
      <c r="E89" s="46">
        <v>111738</v>
      </c>
      <c r="F89" s="47" t="s">
        <v>281</v>
      </c>
      <c r="G89" s="46">
        <v>2906854</v>
      </c>
      <c r="H89" s="47" t="s">
        <v>222</v>
      </c>
      <c r="I89" s="48">
        <v>44148</v>
      </c>
      <c r="J89" s="47" t="s">
        <v>202</v>
      </c>
      <c r="K89" s="47" t="s">
        <v>192</v>
      </c>
      <c r="L89" s="46" t="s">
        <v>193</v>
      </c>
      <c r="M89" s="46" t="s">
        <v>223</v>
      </c>
      <c r="N89" s="46" t="s">
        <v>195</v>
      </c>
      <c r="O89" s="46" t="s">
        <v>224</v>
      </c>
      <c r="P89" s="47" t="s">
        <v>266</v>
      </c>
      <c r="Q89" s="47" t="s">
        <v>198</v>
      </c>
      <c r="R89" s="47" t="s">
        <v>267</v>
      </c>
      <c r="S89" s="47" t="s">
        <v>282</v>
      </c>
      <c r="T89" s="46" t="s">
        <v>201</v>
      </c>
      <c r="U89" s="47" t="s">
        <v>191</v>
      </c>
      <c r="V89" s="46" t="s">
        <v>203</v>
      </c>
      <c r="W89" s="46" t="s">
        <v>211</v>
      </c>
      <c r="X89" s="46">
        <v>0</v>
      </c>
      <c r="Y89" s="46">
        <v>12</v>
      </c>
      <c r="Z89" s="46">
        <v>0</v>
      </c>
      <c r="AA89">
        <f t="shared" si="1"/>
        <v>12</v>
      </c>
      <c r="AB89" t="s">
        <v>1</v>
      </c>
      <c r="AC89" t="s">
        <v>63</v>
      </c>
      <c r="AD89" t="s">
        <v>228</v>
      </c>
    </row>
    <row r="90" spans="1:30" hidden="1" x14ac:dyDescent="0.35">
      <c r="A90" s="46" t="s">
        <v>188</v>
      </c>
      <c r="B90" s="46">
        <v>72715</v>
      </c>
      <c r="C90" s="46">
        <v>5311</v>
      </c>
      <c r="D90" s="46">
        <v>453127</v>
      </c>
      <c r="E90" s="46">
        <v>111738</v>
      </c>
      <c r="F90" s="47" t="s">
        <v>281</v>
      </c>
      <c r="G90" s="46">
        <v>2906854</v>
      </c>
      <c r="H90" s="47" t="s">
        <v>222</v>
      </c>
      <c r="I90" s="48">
        <v>44148</v>
      </c>
      <c r="J90" s="47" t="s">
        <v>202</v>
      </c>
      <c r="K90" s="47" t="s">
        <v>192</v>
      </c>
      <c r="L90" s="46" t="s">
        <v>230</v>
      </c>
      <c r="M90" s="46" t="s">
        <v>223</v>
      </c>
      <c r="N90" s="46" t="s">
        <v>195</v>
      </c>
      <c r="O90" s="46" t="s">
        <v>224</v>
      </c>
      <c r="P90" s="47" t="s">
        <v>266</v>
      </c>
      <c r="Q90" s="47" t="s">
        <v>198</v>
      </c>
      <c r="R90" s="47" t="s">
        <v>267</v>
      </c>
      <c r="S90" s="47" t="s">
        <v>282</v>
      </c>
      <c r="T90" s="46" t="s">
        <v>201</v>
      </c>
      <c r="U90" s="47" t="s">
        <v>191</v>
      </c>
      <c r="V90" s="46" t="s">
        <v>203</v>
      </c>
      <c r="W90" s="46" t="s">
        <v>204</v>
      </c>
      <c r="X90" s="46">
        <v>0</v>
      </c>
      <c r="Y90" s="46">
        <v>4</v>
      </c>
      <c r="Z90" s="46">
        <v>0</v>
      </c>
      <c r="AA90">
        <f t="shared" si="1"/>
        <v>4</v>
      </c>
      <c r="AB90" t="s">
        <v>1</v>
      </c>
      <c r="AC90" t="s">
        <v>63</v>
      </c>
      <c r="AD90" t="s">
        <v>228</v>
      </c>
    </row>
    <row r="91" spans="1:30" hidden="1" x14ac:dyDescent="0.35">
      <c r="A91" s="46" t="s">
        <v>188</v>
      </c>
      <c r="B91" s="46">
        <v>72715</v>
      </c>
      <c r="C91" s="46">
        <v>5311</v>
      </c>
      <c r="D91" s="46">
        <v>453260</v>
      </c>
      <c r="E91" s="46">
        <v>111356</v>
      </c>
      <c r="F91" s="47" t="s">
        <v>283</v>
      </c>
      <c r="G91" s="46">
        <v>3043998</v>
      </c>
      <c r="H91" s="47" t="s">
        <v>222</v>
      </c>
      <c r="I91" s="48">
        <v>44725</v>
      </c>
      <c r="J91" s="47" t="s">
        <v>191</v>
      </c>
      <c r="K91" s="47" t="s">
        <v>192</v>
      </c>
      <c r="L91" s="46" t="s">
        <v>193</v>
      </c>
      <c r="M91" s="46" t="s">
        <v>223</v>
      </c>
      <c r="N91" s="46" t="s">
        <v>195</v>
      </c>
      <c r="O91" s="46" t="s">
        <v>224</v>
      </c>
      <c r="P91" s="47" t="s">
        <v>266</v>
      </c>
      <c r="Q91" s="47" t="s">
        <v>198</v>
      </c>
      <c r="R91" s="47" t="s">
        <v>267</v>
      </c>
      <c r="S91" s="47" t="s">
        <v>284</v>
      </c>
      <c r="T91" s="46" t="s">
        <v>201</v>
      </c>
      <c r="U91" s="47" t="s">
        <v>191</v>
      </c>
      <c r="V91" s="46" t="s">
        <v>203</v>
      </c>
      <c r="W91" s="46" t="s">
        <v>204</v>
      </c>
      <c r="X91" s="46">
        <v>10</v>
      </c>
      <c r="Y91" s="46">
        <v>19</v>
      </c>
      <c r="Z91" s="46">
        <v>0</v>
      </c>
      <c r="AA91">
        <f t="shared" si="1"/>
        <v>19</v>
      </c>
      <c r="AB91" t="s">
        <v>1</v>
      </c>
      <c r="AC91" t="s">
        <v>63</v>
      </c>
      <c r="AD91" t="s">
        <v>228</v>
      </c>
    </row>
    <row r="92" spans="1:30" hidden="1" x14ac:dyDescent="0.35">
      <c r="A92" s="46" t="s">
        <v>188</v>
      </c>
      <c r="B92" s="46">
        <v>72715</v>
      </c>
      <c r="C92" s="46">
        <v>5311</v>
      </c>
      <c r="D92" s="46">
        <v>453260</v>
      </c>
      <c r="E92" s="46">
        <v>111356</v>
      </c>
      <c r="F92" s="47" t="s">
        <v>283</v>
      </c>
      <c r="G92" s="46">
        <v>3043998</v>
      </c>
      <c r="H92" s="47" t="s">
        <v>222</v>
      </c>
      <c r="I92" s="48">
        <v>44725</v>
      </c>
      <c r="J92" s="47" t="s">
        <v>191</v>
      </c>
      <c r="K92" s="47" t="s">
        <v>192</v>
      </c>
      <c r="L92" s="46" t="s">
        <v>193</v>
      </c>
      <c r="M92" s="46" t="s">
        <v>223</v>
      </c>
      <c r="N92" s="46" t="s">
        <v>195</v>
      </c>
      <c r="O92" s="46" t="s">
        <v>224</v>
      </c>
      <c r="P92" s="47" t="s">
        <v>266</v>
      </c>
      <c r="Q92" s="47" t="s">
        <v>198</v>
      </c>
      <c r="R92" s="47" t="s">
        <v>267</v>
      </c>
      <c r="S92" s="47" t="s">
        <v>284</v>
      </c>
      <c r="T92" s="46" t="s">
        <v>201</v>
      </c>
      <c r="U92" s="47" t="s">
        <v>191</v>
      </c>
      <c r="V92" s="46" t="s">
        <v>203</v>
      </c>
      <c r="W92" s="46" t="s">
        <v>206</v>
      </c>
      <c r="X92" s="46">
        <v>22</v>
      </c>
      <c r="Y92" s="46">
        <v>13</v>
      </c>
      <c r="Z92" s="46">
        <v>0</v>
      </c>
      <c r="AA92">
        <f t="shared" si="1"/>
        <v>13</v>
      </c>
      <c r="AB92" t="s">
        <v>1</v>
      </c>
      <c r="AC92" t="s">
        <v>63</v>
      </c>
      <c r="AD92" t="s">
        <v>228</v>
      </c>
    </row>
    <row r="93" spans="1:30" hidden="1" x14ac:dyDescent="0.35">
      <c r="A93" s="46" t="s">
        <v>188</v>
      </c>
      <c r="B93" s="46">
        <v>72715</v>
      </c>
      <c r="C93" s="46">
        <v>5311</v>
      </c>
      <c r="D93" s="46">
        <v>453260</v>
      </c>
      <c r="E93" s="46">
        <v>111356</v>
      </c>
      <c r="F93" s="47" t="s">
        <v>283</v>
      </c>
      <c r="G93" s="46">
        <v>3043998</v>
      </c>
      <c r="H93" s="47" t="s">
        <v>222</v>
      </c>
      <c r="I93" s="48">
        <v>44725</v>
      </c>
      <c r="J93" s="47" t="s">
        <v>191</v>
      </c>
      <c r="K93" s="47" t="s">
        <v>192</v>
      </c>
      <c r="L93" s="46" t="s">
        <v>193</v>
      </c>
      <c r="M93" s="46" t="s">
        <v>223</v>
      </c>
      <c r="N93" s="46" t="s">
        <v>195</v>
      </c>
      <c r="O93" s="46" t="s">
        <v>224</v>
      </c>
      <c r="P93" s="47" t="s">
        <v>266</v>
      </c>
      <c r="Q93" s="47" t="s">
        <v>198</v>
      </c>
      <c r="R93" s="47" t="s">
        <v>267</v>
      </c>
      <c r="S93" s="47" t="s">
        <v>284</v>
      </c>
      <c r="T93" s="46" t="s">
        <v>201</v>
      </c>
      <c r="U93" s="47" t="s">
        <v>191</v>
      </c>
      <c r="V93" s="46" t="s">
        <v>203</v>
      </c>
      <c r="W93" s="46" t="s">
        <v>211</v>
      </c>
      <c r="X93" s="46">
        <v>3</v>
      </c>
      <c r="Y93" s="46">
        <v>6</v>
      </c>
      <c r="Z93" s="46">
        <v>0</v>
      </c>
      <c r="AA93">
        <f t="shared" si="1"/>
        <v>6</v>
      </c>
      <c r="AB93" t="s">
        <v>1</v>
      </c>
      <c r="AC93" t="s">
        <v>63</v>
      </c>
      <c r="AD93" t="s">
        <v>228</v>
      </c>
    </row>
    <row r="94" spans="1:30" hidden="1" x14ac:dyDescent="0.35">
      <c r="A94" s="46" t="s">
        <v>188</v>
      </c>
      <c r="B94" s="46">
        <v>72715</v>
      </c>
      <c r="C94" s="46">
        <v>5311</v>
      </c>
      <c r="D94" s="46">
        <v>453260</v>
      </c>
      <c r="E94" s="46">
        <v>111356</v>
      </c>
      <c r="F94" s="47" t="s">
        <v>283</v>
      </c>
      <c r="G94" s="46">
        <v>3043998</v>
      </c>
      <c r="H94" s="47" t="s">
        <v>222</v>
      </c>
      <c r="I94" s="48">
        <v>44725</v>
      </c>
      <c r="J94" s="47" t="s">
        <v>191</v>
      </c>
      <c r="K94" s="47" t="s">
        <v>192</v>
      </c>
      <c r="L94" s="46" t="s">
        <v>193</v>
      </c>
      <c r="M94" s="46" t="s">
        <v>223</v>
      </c>
      <c r="N94" s="46" t="s">
        <v>195</v>
      </c>
      <c r="O94" s="46" t="s">
        <v>224</v>
      </c>
      <c r="P94" s="47" t="s">
        <v>266</v>
      </c>
      <c r="Q94" s="47" t="s">
        <v>198</v>
      </c>
      <c r="R94" s="47" t="s">
        <v>267</v>
      </c>
      <c r="S94" s="47" t="s">
        <v>284</v>
      </c>
      <c r="T94" s="46" t="s">
        <v>201</v>
      </c>
      <c r="U94" s="47" t="s">
        <v>191</v>
      </c>
      <c r="V94" s="46" t="s">
        <v>207</v>
      </c>
      <c r="W94" s="46" t="s">
        <v>204</v>
      </c>
      <c r="X94" s="46">
        <v>2</v>
      </c>
      <c r="Y94" s="46">
        <v>1</v>
      </c>
      <c r="Z94" s="46">
        <v>0</v>
      </c>
      <c r="AA94">
        <f t="shared" si="1"/>
        <v>1</v>
      </c>
      <c r="AB94" t="s">
        <v>1</v>
      </c>
      <c r="AC94" t="s">
        <v>63</v>
      </c>
      <c r="AD94" t="s">
        <v>228</v>
      </c>
    </row>
    <row r="95" spans="1:30" hidden="1" x14ac:dyDescent="0.35">
      <c r="A95" s="46" t="s">
        <v>188</v>
      </c>
      <c r="B95" s="46">
        <v>72715</v>
      </c>
      <c r="C95" s="46">
        <v>5311</v>
      </c>
      <c r="D95" s="46">
        <v>453260</v>
      </c>
      <c r="E95" s="46">
        <v>111356</v>
      </c>
      <c r="F95" s="47" t="s">
        <v>283</v>
      </c>
      <c r="G95" s="46">
        <v>3043998</v>
      </c>
      <c r="H95" s="47" t="s">
        <v>222</v>
      </c>
      <c r="I95" s="48">
        <v>44725</v>
      </c>
      <c r="J95" s="47" t="s">
        <v>191</v>
      </c>
      <c r="K95" s="47" t="s">
        <v>192</v>
      </c>
      <c r="L95" s="46" t="s">
        <v>230</v>
      </c>
      <c r="M95" s="46" t="s">
        <v>223</v>
      </c>
      <c r="N95" s="46" t="s">
        <v>195</v>
      </c>
      <c r="O95" s="46" t="s">
        <v>224</v>
      </c>
      <c r="P95" s="47" t="s">
        <v>266</v>
      </c>
      <c r="Q95" s="47" t="s">
        <v>198</v>
      </c>
      <c r="R95" s="47" t="s">
        <v>267</v>
      </c>
      <c r="S95" s="47" t="s">
        <v>284</v>
      </c>
      <c r="T95" s="46" t="s">
        <v>201</v>
      </c>
      <c r="U95" s="47" t="s">
        <v>191</v>
      </c>
      <c r="V95" s="46" t="s">
        <v>203</v>
      </c>
      <c r="W95" s="46" t="s">
        <v>204</v>
      </c>
      <c r="X95" s="46">
        <v>4</v>
      </c>
      <c r="Y95" s="46">
        <v>53</v>
      </c>
      <c r="Z95" s="46">
        <v>0</v>
      </c>
      <c r="AA95">
        <f t="shared" si="1"/>
        <v>53</v>
      </c>
      <c r="AB95" t="s">
        <v>1</v>
      </c>
      <c r="AC95" t="s">
        <v>63</v>
      </c>
      <c r="AD95" t="s">
        <v>228</v>
      </c>
    </row>
    <row r="96" spans="1:30" hidden="1" x14ac:dyDescent="0.35">
      <c r="A96" s="46" t="s">
        <v>188</v>
      </c>
      <c r="B96" s="46">
        <v>72715</v>
      </c>
      <c r="C96" s="46">
        <v>5311</v>
      </c>
      <c r="D96" s="46">
        <v>453260</v>
      </c>
      <c r="E96" s="46">
        <v>111356</v>
      </c>
      <c r="F96" s="47" t="s">
        <v>283</v>
      </c>
      <c r="G96" s="46">
        <v>3043998</v>
      </c>
      <c r="H96" s="47" t="s">
        <v>222</v>
      </c>
      <c r="I96" s="48">
        <v>44725</v>
      </c>
      <c r="J96" s="47" t="s">
        <v>191</v>
      </c>
      <c r="K96" s="47" t="s">
        <v>192</v>
      </c>
      <c r="L96" s="46" t="s">
        <v>230</v>
      </c>
      <c r="M96" s="46" t="s">
        <v>223</v>
      </c>
      <c r="N96" s="46" t="s">
        <v>195</v>
      </c>
      <c r="O96" s="46" t="s">
        <v>224</v>
      </c>
      <c r="P96" s="47" t="s">
        <v>266</v>
      </c>
      <c r="Q96" s="47" t="s">
        <v>198</v>
      </c>
      <c r="R96" s="47" t="s">
        <v>267</v>
      </c>
      <c r="S96" s="47" t="s">
        <v>284</v>
      </c>
      <c r="T96" s="46" t="s">
        <v>201</v>
      </c>
      <c r="U96" s="47" t="s">
        <v>191</v>
      </c>
      <c r="V96" s="46" t="s">
        <v>203</v>
      </c>
      <c r="W96" s="46" t="s">
        <v>206</v>
      </c>
      <c r="X96" s="46">
        <v>0</v>
      </c>
      <c r="Y96" s="46">
        <v>39</v>
      </c>
      <c r="Z96" s="46">
        <v>0</v>
      </c>
      <c r="AA96">
        <f t="shared" si="1"/>
        <v>39</v>
      </c>
      <c r="AB96" t="s">
        <v>1</v>
      </c>
      <c r="AC96" t="s">
        <v>63</v>
      </c>
      <c r="AD96" t="s">
        <v>228</v>
      </c>
    </row>
    <row r="97" spans="1:30" hidden="1" x14ac:dyDescent="0.35">
      <c r="A97" s="46" t="s">
        <v>188</v>
      </c>
      <c r="B97" s="46">
        <v>72715</v>
      </c>
      <c r="C97" s="46">
        <v>5311</v>
      </c>
      <c r="D97" s="46">
        <v>453260</v>
      </c>
      <c r="E97" s="46">
        <v>111356</v>
      </c>
      <c r="F97" s="47" t="s">
        <v>283</v>
      </c>
      <c r="G97" s="46">
        <v>3043998</v>
      </c>
      <c r="H97" s="47" t="s">
        <v>222</v>
      </c>
      <c r="I97" s="48">
        <v>44725</v>
      </c>
      <c r="J97" s="47" t="s">
        <v>191</v>
      </c>
      <c r="K97" s="47" t="s">
        <v>192</v>
      </c>
      <c r="L97" s="46" t="s">
        <v>230</v>
      </c>
      <c r="M97" s="46" t="s">
        <v>223</v>
      </c>
      <c r="N97" s="46" t="s">
        <v>195</v>
      </c>
      <c r="O97" s="46" t="s">
        <v>224</v>
      </c>
      <c r="P97" s="47" t="s">
        <v>266</v>
      </c>
      <c r="Q97" s="47" t="s">
        <v>198</v>
      </c>
      <c r="R97" s="47" t="s">
        <v>267</v>
      </c>
      <c r="S97" s="47" t="s">
        <v>284</v>
      </c>
      <c r="T97" s="46" t="s">
        <v>201</v>
      </c>
      <c r="U97" s="47" t="s">
        <v>191</v>
      </c>
      <c r="V97" s="46" t="s">
        <v>203</v>
      </c>
      <c r="W97" s="46" t="s">
        <v>211</v>
      </c>
      <c r="X97" s="46">
        <v>0</v>
      </c>
      <c r="Y97" s="46">
        <v>16</v>
      </c>
      <c r="Z97" s="46">
        <v>0</v>
      </c>
      <c r="AA97">
        <f t="shared" si="1"/>
        <v>16</v>
      </c>
      <c r="AB97" t="s">
        <v>1</v>
      </c>
      <c r="AC97" t="s">
        <v>63</v>
      </c>
      <c r="AD97" t="s">
        <v>228</v>
      </c>
    </row>
    <row r="98" spans="1:30" hidden="1" x14ac:dyDescent="0.35">
      <c r="A98" s="46" t="s">
        <v>188</v>
      </c>
      <c r="B98" s="46">
        <v>72715</v>
      </c>
      <c r="C98" s="46">
        <v>5311</v>
      </c>
      <c r="D98" s="46">
        <v>453260</v>
      </c>
      <c r="E98" s="46">
        <v>111356</v>
      </c>
      <c r="F98" s="47" t="s">
        <v>283</v>
      </c>
      <c r="G98" s="46">
        <v>3043998</v>
      </c>
      <c r="H98" s="47" t="s">
        <v>222</v>
      </c>
      <c r="I98" s="48">
        <v>44725</v>
      </c>
      <c r="J98" s="47" t="s">
        <v>191</v>
      </c>
      <c r="K98" s="47" t="s">
        <v>192</v>
      </c>
      <c r="L98" s="46" t="s">
        <v>230</v>
      </c>
      <c r="M98" s="46" t="s">
        <v>223</v>
      </c>
      <c r="N98" s="46" t="s">
        <v>195</v>
      </c>
      <c r="O98" s="46" t="s">
        <v>224</v>
      </c>
      <c r="P98" s="47" t="s">
        <v>266</v>
      </c>
      <c r="Q98" s="47" t="s">
        <v>198</v>
      </c>
      <c r="R98" s="47" t="s">
        <v>267</v>
      </c>
      <c r="S98" s="47" t="s">
        <v>284</v>
      </c>
      <c r="T98" s="46" t="s">
        <v>201</v>
      </c>
      <c r="U98" s="47" t="s">
        <v>191</v>
      </c>
      <c r="V98" s="46" t="s">
        <v>207</v>
      </c>
      <c r="W98" s="46" t="s">
        <v>204</v>
      </c>
      <c r="X98" s="46">
        <v>6</v>
      </c>
      <c r="Y98" s="46">
        <v>0</v>
      </c>
      <c r="Z98" s="46">
        <v>0</v>
      </c>
      <c r="AA98">
        <f t="shared" si="1"/>
        <v>0</v>
      </c>
      <c r="AB98" t="s">
        <v>1</v>
      </c>
      <c r="AC98" t="s">
        <v>63</v>
      </c>
      <c r="AD98" t="s">
        <v>228</v>
      </c>
    </row>
    <row r="99" spans="1:30" hidden="1" x14ac:dyDescent="0.35">
      <c r="A99" s="46" t="s">
        <v>188</v>
      </c>
      <c r="B99" s="46">
        <v>72715</v>
      </c>
      <c r="C99" s="46">
        <v>5311</v>
      </c>
      <c r="D99" s="46">
        <v>453317</v>
      </c>
      <c r="E99" s="46">
        <v>111660</v>
      </c>
      <c r="F99" s="47" t="s">
        <v>285</v>
      </c>
      <c r="G99" s="46">
        <v>3037131</v>
      </c>
      <c r="H99" s="47" t="s">
        <v>222</v>
      </c>
      <c r="I99" s="48">
        <v>44659</v>
      </c>
      <c r="J99" s="47" t="s">
        <v>202</v>
      </c>
      <c r="K99" s="47" t="s">
        <v>192</v>
      </c>
      <c r="L99" s="46" t="s">
        <v>193</v>
      </c>
      <c r="M99" s="46" t="s">
        <v>223</v>
      </c>
      <c r="N99" s="46" t="s">
        <v>195</v>
      </c>
      <c r="O99" s="46" t="s">
        <v>224</v>
      </c>
      <c r="P99" s="47" t="s">
        <v>266</v>
      </c>
      <c r="Q99" s="47" t="s">
        <v>198</v>
      </c>
      <c r="R99" s="47" t="s">
        <v>267</v>
      </c>
      <c r="S99" s="47" t="s">
        <v>286</v>
      </c>
      <c r="T99" s="46" t="s">
        <v>201</v>
      </c>
      <c r="U99" s="47" t="s">
        <v>191</v>
      </c>
      <c r="V99" s="46" t="s">
        <v>203</v>
      </c>
      <c r="W99" s="46" t="s">
        <v>206</v>
      </c>
      <c r="X99" s="46">
        <v>16</v>
      </c>
      <c r="Y99" s="46">
        <v>11</v>
      </c>
      <c r="Z99" s="46">
        <v>0</v>
      </c>
      <c r="AA99">
        <f t="shared" si="1"/>
        <v>11</v>
      </c>
      <c r="AB99" t="s">
        <v>1</v>
      </c>
      <c r="AC99" t="s">
        <v>63</v>
      </c>
      <c r="AD99" t="s">
        <v>228</v>
      </c>
    </row>
    <row r="100" spans="1:30" hidden="1" x14ac:dyDescent="0.35">
      <c r="A100" s="46" t="s">
        <v>188</v>
      </c>
      <c r="B100" s="46">
        <v>72715</v>
      </c>
      <c r="C100" s="46">
        <v>5311</v>
      </c>
      <c r="D100" s="46">
        <v>453317</v>
      </c>
      <c r="E100" s="46">
        <v>111660</v>
      </c>
      <c r="F100" s="47" t="s">
        <v>285</v>
      </c>
      <c r="G100" s="46">
        <v>3037131</v>
      </c>
      <c r="H100" s="47" t="s">
        <v>222</v>
      </c>
      <c r="I100" s="48">
        <v>44659</v>
      </c>
      <c r="J100" s="47" t="s">
        <v>202</v>
      </c>
      <c r="K100" s="47" t="s">
        <v>192</v>
      </c>
      <c r="L100" s="46" t="s">
        <v>193</v>
      </c>
      <c r="M100" s="46" t="s">
        <v>223</v>
      </c>
      <c r="N100" s="46" t="s">
        <v>195</v>
      </c>
      <c r="O100" s="46" t="s">
        <v>224</v>
      </c>
      <c r="P100" s="47" t="s">
        <v>266</v>
      </c>
      <c r="Q100" s="47" t="s">
        <v>198</v>
      </c>
      <c r="R100" s="47" t="s">
        <v>267</v>
      </c>
      <c r="S100" s="47" t="s">
        <v>286</v>
      </c>
      <c r="T100" s="46" t="s">
        <v>201</v>
      </c>
      <c r="U100" s="47" t="s">
        <v>191</v>
      </c>
      <c r="V100" s="46" t="s">
        <v>203</v>
      </c>
      <c r="W100" s="46" t="s">
        <v>211</v>
      </c>
      <c r="X100" s="46">
        <v>21</v>
      </c>
      <c r="Y100" s="46">
        <v>3</v>
      </c>
      <c r="Z100" s="46">
        <v>0</v>
      </c>
      <c r="AA100">
        <f t="shared" si="1"/>
        <v>3</v>
      </c>
      <c r="AB100" t="s">
        <v>1</v>
      </c>
      <c r="AC100" t="s">
        <v>63</v>
      </c>
      <c r="AD100" t="s">
        <v>228</v>
      </c>
    </row>
    <row r="101" spans="1:30" hidden="1" x14ac:dyDescent="0.35">
      <c r="A101" s="46" t="s">
        <v>188</v>
      </c>
      <c r="B101" s="46">
        <v>72715</v>
      </c>
      <c r="C101" s="46">
        <v>5311</v>
      </c>
      <c r="D101" s="46">
        <v>453317</v>
      </c>
      <c r="E101" s="46">
        <v>111660</v>
      </c>
      <c r="F101" s="47" t="s">
        <v>285</v>
      </c>
      <c r="G101" s="46">
        <v>3037131</v>
      </c>
      <c r="H101" s="47" t="s">
        <v>222</v>
      </c>
      <c r="I101" s="48">
        <v>44659</v>
      </c>
      <c r="J101" s="47" t="s">
        <v>202</v>
      </c>
      <c r="K101" s="47" t="s">
        <v>192</v>
      </c>
      <c r="L101" s="46" t="s">
        <v>193</v>
      </c>
      <c r="M101" s="46" t="s">
        <v>223</v>
      </c>
      <c r="N101" s="46" t="s">
        <v>195</v>
      </c>
      <c r="O101" s="46" t="s">
        <v>224</v>
      </c>
      <c r="P101" s="47" t="s">
        <v>266</v>
      </c>
      <c r="Q101" s="47" t="s">
        <v>198</v>
      </c>
      <c r="R101" s="47" t="s">
        <v>267</v>
      </c>
      <c r="S101" s="47" t="s">
        <v>286</v>
      </c>
      <c r="T101" s="46" t="s">
        <v>201</v>
      </c>
      <c r="U101" s="47" t="s">
        <v>191</v>
      </c>
      <c r="V101" s="46" t="s">
        <v>207</v>
      </c>
      <c r="W101" s="46" t="s">
        <v>204</v>
      </c>
      <c r="X101" s="46">
        <v>1</v>
      </c>
      <c r="Y101" s="46">
        <v>1</v>
      </c>
      <c r="Z101" s="46">
        <v>0</v>
      </c>
      <c r="AA101">
        <f t="shared" si="1"/>
        <v>1</v>
      </c>
      <c r="AB101" t="s">
        <v>1</v>
      </c>
      <c r="AC101" t="s">
        <v>63</v>
      </c>
      <c r="AD101" t="s">
        <v>228</v>
      </c>
    </row>
    <row r="102" spans="1:30" hidden="1" x14ac:dyDescent="0.35">
      <c r="A102" s="46" t="s">
        <v>188</v>
      </c>
      <c r="B102" s="46">
        <v>72715</v>
      </c>
      <c r="C102" s="46">
        <v>5311</v>
      </c>
      <c r="D102" s="46">
        <v>453511</v>
      </c>
      <c r="E102" s="46">
        <v>111774</v>
      </c>
      <c r="F102" s="47" t="s">
        <v>287</v>
      </c>
      <c r="G102" s="46">
        <v>2997295</v>
      </c>
      <c r="H102" s="47" t="s">
        <v>222</v>
      </c>
      <c r="I102" s="48">
        <v>44505</v>
      </c>
      <c r="J102" s="47" t="s">
        <v>202</v>
      </c>
      <c r="K102" s="47" t="s">
        <v>192</v>
      </c>
      <c r="L102" s="46" t="s">
        <v>193</v>
      </c>
      <c r="M102" s="46" t="s">
        <v>223</v>
      </c>
      <c r="N102" s="46" t="s">
        <v>195</v>
      </c>
      <c r="O102" s="46" t="s">
        <v>224</v>
      </c>
      <c r="P102" s="47" t="s">
        <v>266</v>
      </c>
      <c r="Q102" s="47" t="s">
        <v>198</v>
      </c>
      <c r="R102" s="47" t="s">
        <v>267</v>
      </c>
      <c r="S102" s="47" t="s">
        <v>288</v>
      </c>
      <c r="T102" s="46" t="s">
        <v>201</v>
      </c>
      <c r="U102" s="47" t="s">
        <v>191</v>
      </c>
      <c r="V102" s="46" t="s">
        <v>203</v>
      </c>
      <c r="W102" s="46" t="s">
        <v>204</v>
      </c>
      <c r="X102" s="46">
        <v>0</v>
      </c>
      <c r="Y102" s="46">
        <v>1</v>
      </c>
      <c r="Z102" s="46">
        <v>0</v>
      </c>
      <c r="AA102">
        <f t="shared" si="1"/>
        <v>1</v>
      </c>
      <c r="AB102" t="s">
        <v>1</v>
      </c>
      <c r="AC102" t="s">
        <v>63</v>
      </c>
      <c r="AD102" t="s">
        <v>228</v>
      </c>
    </row>
    <row r="103" spans="1:30" hidden="1" x14ac:dyDescent="0.35">
      <c r="A103" s="46" t="s">
        <v>188</v>
      </c>
      <c r="B103" s="46">
        <v>72715</v>
      </c>
      <c r="C103" s="46">
        <v>5311</v>
      </c>
      <c r="D103" s="46">
        <v>453511</v>
      </c>
      <c r="E103" s="46">
        <v>111774</v>
      </c>
      <c r="F103" s="47" t="s">
        <v>287</v>
      </c>
      <c r="G103" s="46">
        <v>2997295</v>
      </c>
      <c r="H103" s="47" t="s">
        <v>222</v>
      </c>
      <c r="I103" s="48">
        <v>44505</v>
      </c>
      <c r="J103" s="47" t="s">
        <v>202</v>
      </c>
      <c r="K103" s="47" t="s">
        <v>192</v>
      </c>
      <c r="L103" s="46" t="s">
        <v>193</v>
      </c>
      <c r="M103" s="46" t="s">
        <v>223</v>
      </c>
      <c r="N103" s="46" t="s">
        <v>195</v>
      </c>
      <c r="O103" s="46" t="s">
        <v>224</v>
      </c>
      <c r="P103" s="47" t="s">
        <v>266</v>
      </c>
      <c r="Q103" s="47" t="s">
        <v>198</v>
      </c>
      <c r="R103" s="47" t="s">
        <v>267</v>
      </c>
      <c r="S103" s="47" t="s">
        <v>288</v>
      </c>
      <c r="T103" s="46" t="s">
        <v>201</v>
      </c>
      <c r="U103" s="47" t="s">
        <v>191</v>
      </c>
      <c r="V103" s="46" t="s">
        <v>203</v>
      </c>
      <c r="W103" s="46" t="s">
        <v>206</v>
      </c>
      <c r="X103" s="46">
        <v>1</v>
      </c>
      <c r="Y103" s="46">
        <v>11</v>
      </c>
      <c r="Z103" s="46">
        <v>0</v>
      </c>
      <c r="AA103">
        <f t="shared" si="1"/>
        <v>11</v>
      </c>
      <c r="AB103" t="s">
        <v>1</v>
      </c>
      <c r="AC103" t="s">
        <v>63</v>
      </c>
      <c r="AD103" t="s">
        <v>228</v>
      </c>
    </row>
    <row r="104" spans="1:30" hidden="1" x14ac:dyDescent="0.35">
      <c r="A104" s="46" t="s">
        <v>188</v>
      </c>
      <c r="B104" s="46">
        <v>72715</v>
      </c>
      <c r="C104" s="46">
        <v>5311</v>
      </c>
      <c r="D104" s="46">
        <v>453511</v>
      </c>
      <c r="E104" s="46">
        <v>111774</v>
      </c>
      <c r="F104" s="47" t="s">
        <v>287</v>
      </c>
      <c r="G104" s="46">
        <v>2997295</v>
      </c>
      <c r="H104" s="47" t="s">
        <v>222</v>
      </c>
      <c r="I104" s="48">
        <v>44505</v>
      </c>
      <c r="J104" s="47" t="s">
        <v>202</v>
      </c>
      <c r="K104" s="47" t="s">
        <v>192</v>
      </c>
      <c r="L104" s="46" t="s">
        <v>193</v>
      </c>
      <c r="M104" s="46" t="s">
        <v>223</v>
      </c>
      <c r="N104" s="46" t="s">
        <v>195</v>
      </c>
      <c r="O104" s="46" t="s">
        <v>224</v>
      </c>
      <c r="P104" s="47" t="s">
        <v>266</v>
      </c>
      <c r="Q104" s="47" t="s">
        <v>198</v>
      </c>
      <c r="R104" s="47" t="s">
        <v>267</v>
      </c>
      <c r="S104" s="47" t="s">
        <v>288</v>
      </c>
      <c r="T104" s="46" t="s">
        <v>201</v>
      </c>
      <c r="U104" s="47" t="s">
        <v>191</v>
      </c>
      <c r="V104" s="46" t="s">
        <v>203</v>
      </c>
      <c r="W104" s="46" t="s">
        <v>211</v>
      </c>
      <c r="X104" s="46">
        <v>1</v>
      </c>
      <c r="Y104" s="46">
        <v>3</v>
      </c>
      <c r="Z104" s="46">
        <v>0</v>
      </c>
      <c r="AA104">
        <f t="shared" si="1"/>
        <v>3</v>
      </c>
      <c r="AB104" t="s">
        <v>1</v>
      </c>
      <c r="AC104" t="s">
        <v>63</v>
      </c>
      <c r="AD104" t="s">
        <v>228</v>
      </c>
    </row>
    <row r="105" spans="1:30" hidden="1" x14ac:dyDescent="0.35">
      <c r="A105" s="46" t="s">
        <v>188</v>
      </c>
      <c r="B105" s="46">
        <v>72715</v>
      </c>
      <c r="C105" s="46">
        <v>5311</v>
      </c>
      <c r="D105" s="46">
        <v>453825</v>
      </c>
      <c r="E105" s="46">
        <v>111489</v>
      </c>
      <c r="F105" s="47" t="s">
        <v>289</v>
      </c>
      <c r="G105" s="46">
        <v>3073337</v>
      </c>
      <c r="H105" s="47" t="s">
        <v>222</v>
      </c>
      <c r="I105" s="48">
        <v>44888</v>
      </c>
      <c r="J105" s="47" t="s">
        <v>191</v>
      </c>
      <c r="K105" s="47" t="s">
        <v>192</v>
      </c>
      <c r="L105" s="46" t="s">
        <v>193</v>
      </c>
      <c r="M105" s="46" t="s">
        <v>223</v>
      </c>
      <c r="N105" s="46" t="s">
        <v>195</v>
      </c>
      <c r="O105" s="46" t="s">
        <v>224</v>
      </c>
      <c r="P105" s="47" t="s">
        <v>290</v>
      </c>
      <c r="Q105" s="47" t="s">
        <v>198</v>
      </c>
      <c r="R105" s="47" t="s">
        <v>267</v>
      </c>
      <c r="S105" s="47" t="s">
        <v>291</v>
      </c>
      <c r="T105" s="46" t="s">
        <v>201</v>
      </c>
      <c r="U105" s="47" t="s">
        <v>191</v>
      </c>
      <c r="V105" s="46" t="s">
        <v>203</v>
      </c>
      <c r="W105" s="46" t="s">
        <v>204</v>
      </c>
      <c r="X105" s="46">
        <v>60</v>
      </c>
      <c r="Y105" s="46">
        <v>4</v>
      </c>
      <c r="Z105" s="46">
        <v>0</v>
      </c>
      <c r="AA105">
        <f t="shared" si="1"/>
        <v>4</v>
      </c>
      <c r="AB105" t="s">
        <v>1</v>
      </c>
      <c r="AC105" t="s">
        <v>63</v>
      </c>
      <c r="AD105" t="s">
        <v>228</v>
      </c>
    </row>
    <row r="106" spans="1:30" hidden="1" x14ac:dyDescent="0.35">
      <c r="A106" s="46" t="s">
        <v>188</v>
      </c>
      <c r="B106" s="46">
        <v>72715</v>
      </c>
      <c r="C106" s="46">
        <v>5311</v>
      </c>
      <c r="D106" s="46">
        <v>453825</v>
      </c>
      <c r="E106" s="46">
        <v>111489</v>
      </c>
      <c r="F106" s="47" t="s">
        <v>289</v>
      </c>
      <c r="G106" s="46">
        <v>3073337</v>
      </c>
      <c r="H106" s="47" t="s">
        <v>222</v>
      </c>
      <c r="I106" s="48">
        <v>44888</v>
      </c>
      <c r="J106" s="47" t="s">
        <v>191</v>
      </c>
      <c r="K106" s="47" t="s">
        <v>192</v>
      </c>
      <c r="L106" s="46" t="s">
        <v>193</v>
      </c>
      <c r="M106" s="46" t="s">
        <v>223</v>
      </c>
      <c r="N106" s="46" t="s">
        <v>195</v>
      </c>
      <c r="O106" s="46" t="s">
        <v>224</v>
      </c>
      <c r="P106" s="47" t="s">
        <v>290</v>
      </c>
      <c r="Q106" s="47" t="s">
        <v>198</v>
      </c>
      <c r="R106" s="47" t="s">
        <v>267</v>
      </c>
      <c r="S106" s="47" t="s">
        <v>291</v>
      </c>
      <c r="T106" s="46" t="s">
        <v>201</v>
      </c>
      <c r="U106" s="47" t="s">
        <v>191</v>
      </c>
      <c r="V106" s="46" t="s">
        <v>203</v>
      </c>
      <c r="W106" s="46" t="s">
        <v>206</v>
      </c>
      <c r="X106" s="46">
        <v>73</v>
      </c>
      <c r="Y106" s="46">
        <v>3</v>
      </c>
      <c r="Z106" s="46">
        <v>0</v>
      </c>
      <c r="AA106">
        <f t="shared" si="1"/>
        <v>3</v>
      </c>
      <c r="AB106" t="s">
        <v>1</v>
      </c>
      <c r="AC106" t="s">
        <v>63</v>
      </c>
      <c r="AD106" t="s">
        <v>228</v>
      </c>
    </row>
    <row r="107" spans="1:30" hidden="1" x14ac:dyDescent="0.35">
      <c r="A107" s="46" t="s">
        <v>188</v>
      </c>
      <c r="B107" s="46">
        <v>72715</v>
      </c>
      <c r="C107" s="46">
        <v>5311</v>
      </c>
      <c r="D107" s="46">
        <v>453825</v>
      </c>
      <c r="E107" s="46">
        <v>111489</v>
      </c>
      <c r="F107" s="47" t="s">
        <v>289</v>
      </c>
      <c r="G107" s="46">
        <v>3073337</v>
      </c>
      <c r="H107" s="47" t="s">
        <v>222</v>
      </c>
      <c r="I107" s="48">
        <v>44888</v>
      </c>
      <c r="J107" s="47" t="s">
        <v>191</v>
      </c>
      <c r="K107" s="47" t="s">
        <v>192</v>
      </c>
      <c r="L107" s="46" t="s">
        <v>193</v>
      </c>
      <c r="M107" s="46" t="s">
        <v>223</v>
      </c>
      <c r="N107" s="46" t="s">
        <v>195</v>
      </c>
      <c r="O107" s="46" t="s">
        <v>224</v>
      </c>
      <c r="P107" s="47" t="s">
        <v>290</v>
      </c>
      <c r="Q107" s="47" t="s">
        <v>198</v>
      </c>
      <c r="R107" s="47" t="s">
        <v>267</v>
      </c>
      <c r="S107" s="47" t="s">
        <v>291</v>
      </c>
      <c r="T107" s="46" t="s">
        <v>201</v>
      </c>
      <c r="U107" s="47" t="s">
        <v>191</v>
      </c>
      <c r="V107" s="46" t="s">
        <v>203</v>
      </c>
      <c r="W107" s="46" t="s">
        <v>211</v>
      </c>
      <c r="X107" s="46">
        <v>30</v>
      </c>
      <c r="Y107" s="46">
        <v>0</v>
      </c>
      <c r="Z107" s="46">
        <v>0</v>
      </c>
      <c r="AA107">
        <f t="shared" si="1"/>
        <v>0</v>
      </c>
      <c r="AB107" t="s">
        <v>1</v>
      </c>
      <c r="AC107" t="s">
        <v>63</v>
      </c>
      <c r="AD107" t="s">
        <v>228</v>
      </c>
    </row>
    <row r="108" spans="1:30" hidden="1" x14ac:dyDescent="0.35">
      <c r="A108" s="46" t="s">
        <v>188</v>
      </c>
      <c r="B108" s="46">
        <v>72715</v>
      </c>
      <c r="C108" s="46">
        <v>5311</v>
      </c>
      <c r="D108" s="46">
        <v>453825</v>
      </c>
      <c r="E108" s="46">
        <v>111489</v>
      </c>
      <c r="F108" s="47" t="s">
        <v>289</v>
      </c>
      <c r="G108" s="46">
        <v>3073337</v>
      </c>
      <c r="H108" s="47" t="s">
        <v>222</v>
      </c>
      <c r="I108" s="48">
        <v>44888</v>
      </c>
      <c r="J108" s="47" t="s">
        <v>191</v>
      </c>
      <c r="K108" s="47" t="s">
        <v>192</v>
      </c>
      <c r="L108" s="46" t="s">
        <v>193</v>
      </c>
      <c r="M108" s="46" t="s">
        <v>223</v>
      </c>
      <c r="N108" s="46" t="s">
        <v>195</v>
      </c>
      <c r="O108" s="46" t="s">
        <v>224</v>
      </c>
      <c r="P108" s="47" t="s">
        <v>290</v>
      </c>
      <c r="Q108" s="47" t="s">
        <v>198</v>
      </c>
      <c r="R108" s="47" t="s">
        <v>267</v>
      </c>
      <c r="S108" s="47" t="s">
        <v>291</v>
      </c>
      <c r="T108" s="46" t="s">
        <v>201</v>
      </c>
      <c r="U108" s="47" t="s">
        <v>191</v>
      </c>
      <c r="V108" s="46" t="s">
        <v>203</v>
      </c>
      <c r="W108" s="46" t="s">
        <v>229</v>
      </c>
      <c r="X108" s="46">
        <v>2</v>
      </c>
      <c r="Y108" s="46">
        <v>0</v>
      </c>
      <c r="Z108" s="46">
        <v>0</v>
      </c>
      <c r="AA108">
        <f t="shared" si="1"/>
        <v>0</v>
      </c>
      <c r="AB108" t="s">
        <v>1</v>
      </c>
      <c r="AC108" t="s">
        <v>63</v>
      </c>
      <c r="AD108" t="s">
        <v>228</v>
      </c>
    </row>
    <row r="109" spans="1:30" hidden="1" x14ac:dyDescent="0.35">
      <c r="A109" s="46" t="s">
        <v>188</v>
      </c>
      <c r="B109" s="46">
        <v>72715</v>
      </c>
      <c r="C109" s="46">
        <v>5311</v>
      </c>
      <c r="D109" s="46">
        <v>453825</v>
      </c>
      <c r="E109" s="46">
        <v>111489</v>
      </c>
      <c r="F109" s="47" t="s">
        <v>289</v>
      </c>
      <c r="G109" s="46">
        <v>3073337</v>
      </c>
      <c r="H109" s="47" t="s">
        <v>222</v>
      </c>
      <c r="I109" s="48">
        <v>44888</v>
      </c>
      <c r="J109" s="47" t="s">
        <v>191</v>
      </c>
      <c r="K109" s="47" t="s">
        <v>192</v>
      </c>
      <c r="L109" s="46" t="s">
        <v>193</v>
      </c>
      <c r="M109" s="46" t="s">
        <v>223</v>
      </c>
      <c r="N109" s="46" t="s">
        <v>195</v>
      </c>
      <c r="O109" s="46" t="s">
        <v>224</v>
      </c>
      <c r="P109" s="47" t="s">
        <v>290</v>
      </c>
      <c r="Q109" s="47" t="s">
        <v>198</v>
      </c>
      <c r="R109" s="47" t="s">
        <v>267</v>
      </c>
      <c r="S109" s="47" t="s">
        <v>291</v>
      </c>
      <c r="T109" s="46" t="s">
        <v>201</v>
      </c>
      <c r="U109" s="47" t="s">
        <v>191</v>
      </c>
      <c r="V109" s="46" t="s">
        <v>207</v>
      </c>
      <c r="W109" s="46" t="s">
        <v>204</v>
      </c>
      <c r="X109" s="46">
        <v>1</v>
      </c>
      <c r="Y109" s="46">
        <v>0</v>
      </c>
      <c r="Z109" s="46">
        <v>0</v>
      </c>
      <c r="AA109">
        <f t="shared" si="1"/>
        <v>0</v>
      </c>
      <c r="AB109" t="s">
        <v>1</v>
      </c>
      <c r="AC109" t="s">
        <v>63</v>
      </c>
      <c r="AD109" t="s">
        <v>228</v>
      </c>
    </row>
    <row r="110" spans="1:30" hidden="1" x14ac:dyDescent="0.35">
      <c r="A110" s="46" t="s">
        <v>188</v>
      </c>
      <c r="B110" s="46">
        <v>72715</v>
      </c>
      <c r="C110" s="46">
        <v>5311</v>
      </c>
      <c r="D110" s="46">
        <v>453825</v>
      </c>
      <c r="E110" s="46">
        <v>111489</v>
      </c>
      <c r="F110" s="47" t="s">
        <v>289</v>
      </c>
      <c r="G110" s="46">
        <v>3073337</v>
      </c>
      <c r="H110" s="47" t="s">
        <v>222</v>
      </c>
      <c r="I110" s="48">
        <v>44888</v>
      </c>
      <c r="J110" s="47" t="s">
        <v>191</v>
      </c>
      <c r="K110" s="47" t="s">
        <v>192</v>
      </c>
      <c r="L110" s="46" t="s">
        <v>230</v>
      </c>
      <c r="M110" s="46" t="s">
        <v>223</v>
      </c>
      <c r="N110" s="46" t="s">
        <v>195</v>
      </c>
      <c r="O110" s="46" t="s">
        <v>224</v>
      </c>
      <c r="P110" s="47" t="s">
        <v>290</v>
      </c>
      <c r="Q110" s="47" t="s">
        <v>198</v>
      </c>
      <c r="R110" s="47" t="s">
        <v>267</v>
      </c>
      <c r="S110" s="47" t="s">
        <v>291</v>
      </c>
      <c r="T110" s="46" t="s">
        <v>201</v>
      </c>
      <c r="U110" s="47" t="s">
        <v>191</v>
      </c>
      <c r="V110" s="46" t="s">
        <v>203</v>
      </c>
      <c r="W110" s="46" t="s">
        <v>204</v>
      </c>
      <c r="X110" s="46">
        <v>36</v>
      </c>
      <c r="Y110" s="46">
        <v>22</v>
      </c>
      <c r="Z110" s="46">
        <v>0</v>
      </c>
      <c r="AA110">
        <f t="shared" si="1"/>
        <v>22</v>
      </c>
      <c r="AB110" t="s">
        <v>1</v>
      </c>
      <c r="AC110" t="s">
        <v>63</v>
      </c>
      <c r="AD110" t="s">
        <v>228</v>
      </c>
    </row>
    <row r="111" spans="1:30" hidden="1" x14ac:dyDescent="0.35">
      <c r="A111" s="46" t="s">
        <v>188</v>
      </c>
      <c r="B111" s="46">
        <v>72715</v>
      </c>
      <c r="C111" s="46">
        <v>5311</v>
      </c>
      <c r="D111" s="46">
        <v>453825</v>
      </c>
      <c r="E111" s="46">
        <v>111489</v>
      </c>
      <c r="F111" s="47" t="s">
        <v>289</v>
      </c>
      <c r="G111" s="46">
        <v>3073337</v>
      </c>
      <c r="H111" s="47" t="s">
        <v>222</v>
      </c>
      <c r="I111" s="48">
        <v>44888</v>
      </c>
      <c r="J111" s="47" t="s">
        <v>191</v>
      </c>
      <c r="K111" s="47" t="s">
        <v>192</v>
      </c>
      <c r="L111" s="46" t="s">
        <v>230</v>
      </c>
      <c r="M111" s="46" t="s">
        <v>223</v>
      </c>
      <c r="N111" s="46" t="s">
        <v>195</v>
      </c>
      <c r="O111" s="46" t="s">
        <v>224</v>
      </c>
      <c r="P111" s="47" t="s">
        <v>290</v>
      </c>
      <c r="Q111" s="47" t="s">
        <v>198</v>
      </c>
      <c r="R111" s="47" t="s">
        <v>267</v>
      </c>
      <c r="S111" s="47" t="s">
        <v>291</v>
      </c>
      <c r="T111" s="46" t="s">
        <v>201</v>
      </c>
      <c r="U111" s="47" t="s">
        <v>191</v>
      </c>
      <c r="V111" s="46" t="s">
        <v>203</v>
      </c>
      <c r="W111" s="46" t="s">
        <v>206</v>
      </c>
      <c r="X111" s="46">
        <v>36</v>
      </c>
      <c r="Y111" s="46">
        <v>36</v>
      </c>
      <c r="Z111" s="46">
        <v>0</v>
      </c>
      <c r="AA111">
        <f t="shared" si="1"/>
        <v>36</v>
      </c>
      <c r="AB111" t="s">
        <v>1</v>
      </c>
      <c r="AC111" t="s">
        <v>63</v>
      </c>
      <c r="AD111" t="s">
        <v>228</v>
      </c>
    </row>
    <row r="112" spans="1:30" hidden="1" x14ac:dyDescent="0.35">
      <c r="A112" s="46" t="s">
        <v>188</v>
      </c>
      <c r="B112" s="46">
        <v>72715</v>
      </c>
      <c r="C112" s="46">
        <v>5311</v>
      </c>
      <c r="D112" s="46">
        <v>453825</v>
      </c>
      <c r="E112" s="46">
        <v>111489</v>
      </c>
      <c r="F112" s="47" t="s">
        <v>289</v>
      </c>
      <c r="G112" s="46">
        <v>3073337</v>
      </c>
      <c r="H112" s="47" t="s">
        <v>222</v>
      </c>
      <c r="I112" s="48">
        <v>44888</v>
      </c>
      <c r="J112" s="47" t="s">
        <v>191</v>
      </c>
      <c r="K112" s="47" t="s">
        <v>192</v>
      </c>
      <c r="L112" s="46" t="s">
        <v>230</v>
      </c>
      <c r="M112" s="46" t="s">
        <v>223</v>
      </c>
      <c r="N112" s="46" t="s">
        <v>195</v>
      </c>
      <c r="O112" s="46" t="s">
        <v>224</v>
      </c>
      <c r="P112" s="47" t="s">
        <v>290</v>
      </c>
      <c r="Q112" s="47" t="s">
        <v>198</v>
      </c>
      <c r="R112" s="47" t="s">
        <v>267</v>
      </c>
      <c r="S112" s="47" t="s">
        <v>291</v>
      </c>
      <c r="T112" s="46" t="s">
        <v>201</v>
      </c>
      <c r="U112" s="47" t="s">
        <v>191</v>
      </c>
      <c r="V112" s="46" t="s">
        <v>203</v>
      </c>
      <c r="W112" s="46" t="s">
        <v>211</v>
      </c>
      <c r="X112" s="46">
        <v>2</v>
      </c>
      <c r="Y112" s="46">
        <v>2</v>
      </c>
      <c r="Z112" s="46">
        <v>0</v>
      </c>
      <c r="AA112">
        <f t="shared" si="1"/>
        <v>2</v>
      </c>
      <c r="AB112" t="s">
        <v>1</v>
      </c>
      <c r="AC112" t="s">
        <v>63</v>
      </c>
      <c r="AD112" t="s">
        <v>228</v>
      </c>
    </row>
    <row r="113" spans="1:30" hidden="1" x14ac:dyDescent="0.35">
      <c r="A113" s="46" t="s">
        <v>188</v>
      </c>
      <c r="B113" s="46">
        <v>72715</v>
      </c>
      <c r="C113" s="46">
        <v>5311</v>
      </c>
      <c r="D113" s="46">
        <v>453825</v>
      </c>
      <c r="E113" s="46">
        <v>111489</v>
      </c>
      <c r="F113" s="47" t="s">
        <v>289</v>
      </c>
      <c r="G113" s="46">
        <v>3073337</v>
      </c>
      <c r="H113" s="47" t="s">
        <v>222</v>
      </c>
      <c r="I113" s="48">
        <v>44888</v>
      </c>
      <c r="J113" s="47" t="s">
        <v>191</v>
      </c>
      <c r="K113" s="47" t="s">
        <v>192</v>
      </c>
      <c r="L113" s="46" t="s">
        <v>230</v>
      </c>
      <c r="M113" s="46" t="s">
        <v>223</v>
      </c>
      <c r="N113" s="46" t="s">
        <v>195</v>
      </c>
      <c r="O113" s="46" t="s">
        <v>224</v>
      </c>
      <c r="P113" s="47" t="s">
        <v>290</v>
      </c>
      <c r="Q113" s="47" t="s">
        <v>198</v>
      </c>
      <c r="R113" s="47" t="s">
        <v>267</v>
      </c>
      <c r="S113" s="47" t="s">
        <v>291</v>
      </c>
      <c r="T113" s="46" t="s">
        <v>201</v>
      </c>
      <c r="U113" s="47" t="s">
        <v>191</v>
      </c>
      <c r="V113" s="46" t="s">
        <v>207</v>
      </c>
      <c r="W113" s="46" t="s">
        <v>231</v>
      </c>
      <c r="X113" s="46">
        <v>1</v>
      </c>
      <c r="Y113" s="46">
        <v>0</v>
      </c>
      <c r="Z113" s="46">
        <v>0</v>
      </c>
      <c r="AA113">
        <f t="shared" si="1"/>
        <v>0</v>
      </c>
      <c r="AB113" t="s">
        <v>1</v>
      </c>
      <c r="AC113" t="s">
        <v>63</v>
      </c>
      <c r="AD113" t="s">
        <v>228</v>
      </c>
    </row>
    <row r="114" spans="1:30" hidden="1" x14ac:dyDescent="0.35">
      <c r="A114" s="46" t="s">
        <v>188</v>
      </c>
      <c r="B114" s="46">
        <v>72715</v>
      </c>
      <c r="C114" s="46">
        <v>5311</v>
      </c>
      <c r="D114" s="46">
        <v>453825</v>
      </c>
      <c r="E114" s="46">
        <v>111489</v>
      </c>
      <c r="F114" s="47" t="s">
        <v>289</v>
      </c>
      <c r="G114" s="46">
        <v>3073337</v>
      </c>
      <c r="H114" s="47" t="s">
        <v>222</v>
      </c>
      <c r="I114" s="48">
        <v>44888</v>
      </c>
      <c r="J114" s="47" t="s">
        <v>191</v>
      </c>
      <c r="K114" s="47" t="s">
        <v>192</v>
      </c>
      <c r="L114" s="46" t="s">
        <v>230</v>
      </c>
      <c r="M114" s="46" t="s">
        <v>223</v>
      </c>
      <c r="N114" s="46" t="s">
        <v>195</v>
      </c>
      <c r="O114" s="46" t="s">
        <v>224</v>
      </c>
      <c r="P114" s="47" t="s">
        <v>290</v>
      </c>
      <c r="Q114" s="47" t="s">
        <v>198</v>
      </c>
      <c r="R114" s="47" t="s">
        <v>267</v>
      </c>
      <c r="S114" s="47" t="s">
        <v>291</v>
      </c>
      <c r="T114" s="46" t="s">
        <v>201</v>
      </c>
      <c r="U114" s="47" t="s">
        <v>191</v>
      </c>
      <c r="V114" s="46" t="s">
        <v>207</v>
      </c>
      <c r="W114" s="46" t="s">
        <v>204</v>
      </c>
      <c r="X114" s="46">
        <v>11</v>
      </c>
      <c r="Y114" s="46">
        <v>6</v>
      </c>
      <c r="Z114" s="46">
        <v>0</v>
      </c>
      <c r="AA114">
        <f t="shared" si="1"/>
        <v>6</v>
      </c>
      <c r="AB114" t="s">
        <v>1</v>
      </c>
      <c r="AC114" t="s">
        <v>63</v>
      </c>
      <c r="AD114" t="s">
        <v>228</v>
      </c>
    </row>
    <row r="115" spans="1:30" hidden="1" x14ac:dyDescent="0.35">
      <c r="A115" s="46" t="s">
        <v>188</v>
      </c>
      <c r="B115" s="46">
        <v>73530</v>
      </c>
      <c r="C115" s="46">
        <v>4724</v>
      </c>
      <c r="D115" s="46">
        <v>447136</v>
      </c>
      <c r="E115" s="46">
        <v>124025</v>
      </c>
      <c r="F115" s="47" t="s">
        <v>292</v>
      </c>
      <c r="G115" s="46">
        <v>3061674</v>
      </c>
      <c r="H115" s="47" t="s">
        <v>293</v>
      </c>
      <c r="I115" s="48">
        <v>44826</v>
      </c>
      <c r="J115" s="47" t="s">
        <v>191</v>
      </c>
      <c r="K115" s="47" t="s">
        <v>213</v>
      </c>
      <c r="L115" s="46" t="s">
        <v>193</v>
      </c>
      <c r="M115" s="46" t="s">
        <v>223</v>
      </c>
      <c r="N115" s="46" t="s">
        <v>195</v>
      </c>
      <c r="O115" s="46" t="s">
        <v>210</v>
      </c>
      <c r="P115" s="47" t="s">
        <v>294</v>
      </c>
      <c r="Q115" s="47" t="s">
        <v>295</v>
      </c>
      <c r="R115" s="47" t="s">
        <v>188</v>
      </c>
      <c r="S115" s="47" t="s">
        <v>296</v>
      </c>
      <c r="T115" s="46" t="s">
        <v>201</v>
      </c>
      <c r="U115" s="47" t="s">
        <v>191</v>
      </c>
      <c r="V115" s="46" t="s">
        <v>203</v>
      </c>
      <c r="W115" s="46" t="s">
        <v>211</v>
      </c>
      <c r="X115" s="46">
        <v>0</v>
      </c>
      <c r="Y115" s="46">
        <v>1</v>
      </c>
      <c r="Z115" s="46">
        <v>0</v>
      </c>
      <c r="AA115">
        <f t="shared" si="1"/>
        <v>1</v>
      </c>
      <c r="AB115" t="s">
        <v>240</v>
      </c>
      <c r="AC115" t="s">
        <v>241</v>
      </c>
      <c r="AD115" t="s">
        <v>24</v>
      </c>
    </row>
    <row r="116" spans="1:30" hidden="1" x14ac:dyDescent="0.35">
      <c r="A116" s="46" t="s">
        <v>188</v>
      </c>
      <c r="B116" s="46">
        <v>74130</v>
      </c>
      <c r="C116" s="46">
        <v>5832</v>
      </c>
      <c r="D116" s="46">
        <v>458068</v>
      </c>
      <c r="E116" s="46">
        <v>132037</v>
      </c>
      <c r="F116" s="47" t="s">
        <v>297</v>
      </c>
      <c r="G116" s="46">
        <v>2373908</v>
      </c>
      <c r="H116" s="47" t="s">
        <v>190</v>
      </c>
      <c r="I116" s="48">
        <v>43521</v>
      </c>
      <c r="J116" s="47" t="s">
        <v>202</v>
      </c>
      <c r="K116" s="47" t="s">
        <v>213</v>
      </c>
      <c r="L116" s="46" t="s">
        <v>193</v>
      </c>
      <c r="M116" s="46" t="s">
        <v>195</v>
      </c>
      <c r="N116" s="46" t="s">
        <v>195</v>
      </c>
      <c r="O116" s="46" t="s">
        <v>298</v>
      </c>
      <c r="P116" s="47" t="s">
        <v>299</v>
      </c>
      <c r="Q116" s="47" t="s">
        <v>198</v>
      </c>
      <c r="R116" s="47" t="s">
        <v>300</v>
      </c>
      <c r="S116" s="47" t="s">
        <v>301</v>
      </c>
      <c r="T116" s="46" t="s">
        <v>201</v>
      </c>
      <c r="U116" s="47" t="s">
        <v>202</v>
      </c>
      <c r="V116" s="46" t="s">
        <v>203</v>
      </c>
      <c r="W116" s="46" t="s">
        <v>204</v>
      </c>
      <c r="X116" s="46">
        <v>0</v>
      </c>
      <c r="Y116" s="46">
        <v>2</v>
      </c>
      <c r="Z116" s="46">
        <v>0</v>
      </c>
      <c r="AA116">
        <f t="shared" si="1"/>
        <v>2</v>
      </c>
      <c r="AB116" t="s">
        <v>4</v>
      </c>
      <c r="AC116" t="s">
        <v>205</v>
      </c>
      <c r="AD116" t="s">
        <v>24</v>
      </c>
    </row>
    <row r="117" spans="1:30" hidden="1" x14ac:dyDescent="0.35">
      <c r="A117" s="46" t="s">
        <v>188</v>
      </c>
      <c r="B117" s="46">
        <v>75032</v>
      </c>
      <c r="C117" s="46">
        <v>4630</v>
      </c>
      <c r="D117" s="46">
        <v>446921</v>
      </c>
      <c r="E117" s="46">
        <v>130664</v>
      </c>
      <c r="F117" s="47" t="s">
        <v>302</v>
      </c>
      <c r="G117" s="46">
        <v>3019853</v>
      </c>
      <c r="H117" s="47" t="s">
        <v>190</v>
      </c>
      <c r="I117" s="48">
        <v>44613</v>
      </c>
      <c r="J117" s="47" t="s">
        <v>202</v>
      </c>
      <c r="K117" s="47" t="s">
        <v>213</v>
      </c>
      <c r="L117" s="46" t="s">
        <v>193</v>
      </c>
      <c r="M117" s="46" t="s">
        <v>195</v>
      </c>
      <c r="N117" s="46" t="s">
        <v>195</v>
      </c>
      <c r="O117" s="46" t="s">
        <v>224</v>
      </c>
      <c r="P117" s="47" t="s">
        <v>303</v>
      </c>
      <c r="Q117" s="47" t="s">
        <v>198</v>
      </c>
      <c r="R117" s="47" t="s">
        <v>188</v>
      </c>
      <c r="S117" s="47" t="s">
        <v>304</v>
      </c>
      <c r="T117" s="46" t="s">
        <v>201</v>
      </c>
      <c r="U117" s="47" t="s">
        <v>191</v>
      </c>
      <c r="V117" s="46" t="s">
        <v>203</v>
      </c>
      <c r="W117" s="46" t="s">
        <v>206</v>
      </c>
      <c r="X117" s="46">
        <v>1</v>
      </c>
      <c r="Y117" s="46">
        <v>1</v>
      </c>
      <c r="Z117" s="46">
        <v>0</v>
      </c>
      <c r="AA117">
        <f t="shared" si="1"/>
        <v>1</v>
      </c>
      <c r="AB117" t="s">
        <v>0</v>
      </c>
      <c r="AC117" t="s">
        <v>217</v>
      </c>
      <c r="AD117" t="s">
        <v>24</v>
      </c>
    </row>
    <row r="118" spans="1:30" hidden="1" x14ac:dyDescent="0.35">
      <c r="A118" s="46" t="s">
        <v>188</v>
      </c>
      <c r="B118" s="46">
        <v>75116</v>
      </c>
      <c r="C118" s="46">
        <v>5611</v>
      </c>
      <c r="D118" s="46">
        <v>456971</v>
      </c>
      <c r="E118" s="46">
        <v>111920</v>
      </c>
      <c r="F118" s="47" t="s">
        <v>305</v>
      </c>
      <c r="G118" s="46">
        <v>2556751</v>
      </c>
      <c r="H118" s="47" t="s">
        <v>190</v>
      </c>
      <c r="I118" s="48">
        <v>43640</v>
      </c>
      <c r="J118" s="47" t="s">
        <v>202</v>
      </c>
      <c r="K118" s="47" t="s">
        <v>192</v>
      </c>
      <c r="L118" s="46" t="s">
        <v>193</v>
      </c>
      <c r="M118" s="46" t="s">
        <v>223</v>
      </c>
      <c r="N118" s="46" t="s">
        <v>195</v>
      </c>
      <c r="O118" s="46" t="s">
        <v>224</v>
      </c>
      <c r="P118" s="47" t="s">
        <v>306</v>
      </c>
      <c r="Q118" s="47" t="s">
        <v>198</v>
      </c>
      <c r="R118" s="47" t="s">
        <v>307</v>
      </c>
      <c r="S118" s="47" t="s">
        <v>308</v>
      </c>
      <c r="T118" s="46" t="s">
        <v>201</v>
      </c>
      <c r="U118" s="47" t="s">
        <v>191</v>
      </c>
      <c r="V118" s="46" t="s">
        <v>203</v>
      </c>
      <c r="W118" s="46" t="s">
        <v>204</v>
      </c>
      <c r="X118" s="46">
        <v>0</v>
      </c>
      <c r="Y118" s="46">
        <v>3</v>
      </c>
      <c r="Z118" s="46">
        <v>0</v>
      </c>
      <c r="AA118">
        <f t="shared" si="1"/>
        <v>3</v>
      </c>
      <c r="AB118" t="s">
        <v>8</v>
      </c>
      <c r="AC118" t="s">
        <v>205</v>
      </c>
      <c r="AD118" t="s">
        <v>228</v>
      </c>
    </row>
    <row r="119" spans="1:30" hidden="1" x14ac:dyDescent="0.35">
      <c r="A119" s="46" t="s">
        <v>188</v>
      </c>
      <c r="B119" s="46">
        <v>75116</v>
      </c>
      <c r="C119" s="46">
        <v>5611</v>
      </c>
      <c r="D119" s="46">
        <v>456971</v>
      </c>
      <c r="E119" s="46">
        <v>111920</v>
      </c>
      <c r="F119" s="47" t="s">
        <v>305</v>
      </c>
      <c r="G119" s="46">
        <v>2556751</v>
      </c>
      <c r="H119" s="47" t="s">
        <v>190</v>
      </c>
      <c r="I119" s="48">
        <v>43640</v>
      </c>
      <c r="J119" s="47" t="s">
        <v>202</v>
      </c>
      <c r="K119" s="47" t="s">
        <v>192</v>
      </c>
      <c r="L119" s="46" t="s">
        <v>193</v>
      </c>
      <c r="M119" s="46" t="s">
        <v>223</v>
      </c>
      <c r="N119" s="46" t="s">
        <v>195</v>
      </c>
      <c r="O119" s="46" t="s">
        <v>224</v>
      </c>
      <c r="P119" s="47" t="s">
        <v>306</v>
      </c>
      <c r="Q119" s="47" t="s">
        <v>198</v>
      </c>
      <c r="R119" s="47" t="s">
        <v>307</v>
      </c>
      <c r="S119" s="47" t="s">
        <v>308</v>
      </c>
      <c r="T119" s="46" t="s">
        <v>201</v>
      </c>
      <c r="U119" s="47" t="s">
        <v>191</v>
      </c>
      <c r="V119" s="46" t="s">
        <v>203</v>
      </c>
      <c r="W119" s="46" t="s">
        <v>206</v>
      </c>
      <c r="X119" s="46">
        <v>0</v>
      </c>
      <c r="Y119" s="46">
        <v>6</v>
      </c>
      <c r="Z119" s="46">
        <v>0</v>
      </c>
      <c r="AA119">
        <f t="shared" si="1"/>
        <v>6</v>
      </c>
      <c r="AB119" t="s">
        <v>8</v>
      </c>
      <c r="AC119" t="s">
        <v>205</v>
      </c>
      <c r="AD119" t="s">
        <v>228</v>
      </c>
    </row>
    <row r="120" spans="1:30" hidden="1" x14ac:dyDescent="0.35">
      <c r="A120" s="46" t="s">
        <v>188</v>
      </c>
      <c r="B120" s="46">
        <v>75116</v>
      </c>
      <c r="C120" s="46">
        <v>5611</v>
      </c>
      <c r="D120" s="46">
        <v>456971</v>
      </c>
      <c r="E120" s="46">
        <v>111920</v>
      </c>
      <c r="F120" s="47" t="s">
        <v>305</v>
      </c>
      <c r="G120" s="46">
        <v>2556751</v>
      </c>
      <c r="H120" s="47" t="s">
        <v>190</v>
      </c>
      <c r="I120" s="48">
        <v>43640</v>
      </c>
      <c r="J120" s="47" t="s">
        <v>202</v>
      </c>
      <c r="K120" s="47" t="s">
        <v>192</v>
      </c>
      <c r="L120" s="46" t="s">
        <v>193</v>
      </c>
      <c r="M120" s="46" t="s">
        <v>223</v>
      </c>
      <c r="N120" s="46" t="s">
        <v>195</v>
      </c>
      <c r="O120" s="46" t="s">
        <v>224</v>
      </c>
      <c r="P120" s="47" t="s">
        <v>306</v>
      </c>
      <c r="Q120" s="47" t="s">
        <v>198</v>
      </c>
      <c r="R120" s="47" t="s">
        <v>307</v>
      </c>
      <c r="S120" s="47" t="s">
        <v>308</v>
      </c>
      <c r="T120" s="46" t="s">
        <v>201</v>
      </c>
      <c r="U120" s="47" t="s">
        <v>191</v>
      </c>
      <c r="V120" s="46" t="s">
        <v>203</v>
      </c>
      <c r="W120" s="46" t="s">
        <v>211</v>
      </c>
      <c r="X120" s="46">
        <v>0</v>
      </c>
      <c r="Y120" s="46">
        <v>5</v>
      </c>
      <c r="Z120" s="46">
        <v>0</v>
      </c>
      <c r="AA120">
        <f t="shared" si="1"/>
        <v>5</v>
      </c>
      <c r="AB120" t="s">
        <v>8</v>
      </c>
      <c r="AC120" t="s">
        <v>205</v>
      </c>
      <c r="AD120" t="s">
        <v>228</v>
      </c>
    </row>
    <row r="121" spans="1:30" hidden="1" x14ac:dyDescent="0.35">
      <c r="A121" s="46" t="s">
        <v>188</v>
      </c>
      <c r="B121" s="46">
        <v>75116</v>
      </c>
      <c r="C121" s="46">
        <v>5611</v>
      </c>
      <c r="D121" s="46">
        <v>456971</v>
      </c>
      <c r="E121" s="46">
        <v>111920</v>
      </c>
      <c r="F121" s="47" t="s">
        <v>305</v>
      </c>
      <c r="G121" s="46">
        <v>2556751</v>
      </c>
      <c r="H121" s="47" t="s">
        <v>190</v>
      </c>
      <c r="I121" s="48">
        <v>43640</v>
      </c>
      <c r="J121" s="47" t="s">
        <v>202</v>
      </c>
      <c r="K121" s="47" t="s">
        <v>192</v>
      </c>
      <c r="L121" s="46" t="s">
        <v>230</v>
      </c>
      <c r="M121" s="46" t="s">
        <v>223</v>
      </c>
      <c r="N121" s="46" t="s">
        <v>195</v>
      </c>
      <c r="O121" s="46" t="s">
        <v>224</v>
      </c>
      <c r="P121" s="47" t="s">
        <v>306</v>
      </c>
      <c r="Q121" s="47" t="s">
        <v>198</v>
      </c>
      <c r="R121" s="47" t="s">
        <v>307</v>
      </c>
      <c r="S121" s="47" t="s">
        <v>308</v>
      </c>
      <c r="T121" s="46" t="s">
        <v>201</v>
      </c>
      <c r="U121" s="47" t="s">
        <v>191</v>
      </c>
      <c r="V121" s="46" t="s">
        <v>203</v>
      </c>
      <c r="W121" s="46" t="s">
        <v>206</v>
      </c>
      <c r="X121" s="46">
        <v>0</v>
      </c>
      <c r="Y121" s="46">
        <v>2</v>
      </c>
      <c r="Z121" s="46">
        <v>0</v>
      </c>
      <c r="AA121">
        <f t="shared" si="1"/>
        <v>2</v>
      </c>
      <c r="AB121" t="s">
        <v>8</v>
      </c>
      <c r="AC121" t="s">
        <v>205</v>
      </c>
      <c r="AD121" t="s">
        <v>228</v>
      </c>
    </row>
    <row r="122" spans="1:30" hidden="1" x14ac:dyDescent="0.35">
      <c r="A122" s="46" t="s">
        <v>188</v>
      </c>
      <c r="B122" s="46">
        <v>75116</v>
      </c>
      <c r="C122" s="46">
        <v>5611</v>
      </c>
      <c r="D122" s="46">
        <v>456971</v>
      </c>
      <c r="E122" s="46">
        <v>111920</v>
      </c>
      <c r="F122" s="47" t="s">
        <v>305</v>
      </c>
      <c r="G122" s="46">
        <v>2556751</v>
      </c>
      <c r="H122" s="47" t="s">
        <v>190</v>
      </c>
      <c r="I122" s="48">
        <v>43640</v>
      </c>
      <c r="J122" s="47" t="s">
        <v>202</v>
      </c>
      <c r="K122" s="47" t="s">
        <v>192</v>
      </c>
      <c r="L122" s="46" t="s">
        <v>230</v>
      </c>
      <c r="M122" s="46" t="s">
        <v>223</v>
      </c>
      <c r="N122" s="46" t="s">
        <v>195</v>
      </c>
      <c r="O122" s="46" t="s">
        <v>224</v>
      </c>
      <c r="P122" s="47" t="s">
        <v>306</v>
      </c>
      <c r="Q122" s="47" t="s">
        <v>198</v>
      </c>
      <c r="R122" s="47" t="s">
        <v>307</v>
      </c>
      <c r="S122" s="47" t="s">
        <v>308</v>
      </c>
      <c r="T122" s="46" t="s">
        <v>201</v>
      </c>
      <c r="U122" s="47" t="s">
        <v>191</v>
      </c>
      <c r="V122" s="46" t="s">
        <v>207</v>
      </c>
      <c r="W122" s="46" t="s">
        <v>204</v>
      </c>
      <c r="X122" s="46">
        <v>0</v>
      </c>
      <c r="Y122" s="46">
        <v>1</v>
      </c>
      <c r="Z122" s="46">
        <v>0</v>
      </c>
      <c r="AA122">
        <f t="shared" si="1"/>
        <v>1</v>
      </c>
      <c r="AB122" t="s">
        <v>8</v>
      </c>
      <c r="AC122" t="s">
        <v>205</v>
      </c>
      <c r="AD122" t="s">
        <v>228</v>
      </c>
    </row>
    <row r="123" spans="1:30" hidden="1" x14ac:dyDescent="0.35">
      <c r="A123" s="46" t="s">
        <v>188</v>
      </c>
      <c r="B123" s="46">
        <v>76233</v>
      </c>
      <c r="C123" s="46">
        <v>4724</v>
      </c>
      <c r="D123" s="46">
        <v>447126</v>
      </c>
      <c r="E123" s="46">
        <v>124064</v>
      </c>
      <c r="F123" s="47" t="s">
        <v>309</v>
      </c>
      <c r="G123" s="46">
        <v>3061673</v>
      </c>
      <c r="H123" s="47" t="s">
        <v>293</v>
      </c>
      <c r="I123" s="48">
        <v>44826</v>
      </c>
      <c r="J123" s="47" t="s">
        <v>191</v>
      </c>
      <c r="K123" s="47" t="s">
        <v>213</v>
      </c>
      <c r="L123" s="46" t="s">
        <v>193</v>
      </c>
      <c r="M123" s="46" t="s">
        <v>223</v>
      </c>
      <c r="N123" s="46" t="s">
        <v>195</v>
      </c>
      <c r="O123" s="46" t="s">
        <v>210</v>
      </c>
      <c r="P123" s="47" t="s">
        <v>294</v>
      </c>
      <c r="Q123" s="47" t="s">
        <v>295</v>
      </c>
      <c r="R123" s="47" t="s">
        <v>188</v>
      </c>
      <c r="S123" s="47" t="s">
        <v>310</v>
      </c>
      <c r="T123" s="46" t="s">
        <v>201</v>
      </c>
      <c r="U123" s="47" t="s">
        <v>191</v>
      </c>
      <c r="V123" s="46" t="s">
        <v>203</v>
      </c>
      <c r="W123" s="46" t="s">
        <v>231</v>
      </c>
      <c r="X123" s="46">
        <v>0</v>
      </c>
      <c r="Y123" s="46">
        <v>1</v>
      </c>
      <c r="Z123" s="46">
        <v>0</v>
      </c>
      <c r="AA123">
        <f t="shared" si="1"/>
        <v>1</v>
      </c>
      <c r="AB123" t="s">
        <v>240</v>
      </c>
      <c r="AC123" t="s">
        <v>241</v>
      </c>
      <c r="AD123" t="s">
        <v>24</v>
      </c>
    </row>
    <row r="124" spans="1:30" hidden="1" x14ac:dyDescent="0.35">
      <c r="A124" s="46" t="s">
        <v>188</v>
      </c>
      <c r="B124" s="46">
        <v>76233</v>
      </c>
      <c r="C124" s="46">
        <v>4724</v>
      </c>
      <c r="D124" s="46">
        <v>447126</v>
      </c>
      <c r="E124" s="46">
        <v>124064</v>
      </c>
      <c r="F124" s="47" t="s">
        <v>309</v>
      </c>
      <c r="G124" s="46">
        <v>3061673</v>
      </c>
      <c r="H124" s="47" t="s">
        <v>293</v>
      </c>
      <c r="I124" s="48">
        <v>44826</v>
      </c>
      <c r="J124" s="47" t="s">
        <v>191</v>
      </c>
      <c r="K124" s="47" t="s">
        <v>213</v>
      </c>
      <c r="L124" s="46" t="s">
        <v>193</v>
      </c>
      <c r="M124" s="46" t="s">
        <v>223</v>
      </c>
      <c r="N124" s="46" t="s">
        <v>195</v>
      </c>
      <c r="O124" s="46" t="s">
        <v>210</v>
      </c>
      <c r="P124" s="47" t="s">
        <v>294</v>
      </c>
      <c r="Q124" s="47" t="s">
        <v>295</v>
      </c>
      <c r="R124" s="47" t="s">
        <v>188</v>
      </c>
      <c r="S124" s="47" t="s">
        <v>310</v>
      </c>
      <c r="T124" s="46" t="s">
        <v>201</v>
      </c>
      <c r="U124" s="47" t="s">
        <v>191</v>
      </c>
      <c r="V124" s="46" t="s">
        <v>203</v>
      </c>
      <c r="W124" s="46" t="s">
        <v>204</v>
      </c>
      <c r="X124" s="46">
        <v>0</v>
      </c>
      <c r="Y124" s="46">
        <v>3</v>
      </c>
      <c r="Z124" s="46">
        <v>0</v>
      </c>
      <c r="AA124">
        <f t="shared" si="1"/>
        <v>3</v>
      </c>
      <c r="AB124" t="s">
        <v>240</v>
      </c>
      <c r="AC124" t="s">
        <v>241</v>
      </c>
      <c r="AD124" t="s">
        <v>24</v>
      </c>
    </row>
    <row r="125" spans="1:30" hidden="1" x14ac:dyDescent="0.35">
      <c r="A125" s="46" t="s">
        <v>188</v>
      </c>
      <c r="B125" s="46">
        <v>77669</v>
      </c>
      <c r="C125" s="46">
        <v>5143</v>
      </c>
      <c r="D125" s="46">
        <v>451951</v>
      </c>
      <c r="E125" s="46">
        <v>143829</v>
      </c>
      <c r="F125" s="47" t="s">
        <v>311</v>
      </c>
      <c r="G125" s="46">
        <v>2942624</v>
      </c>
      <c r="H125" s="47" t="s">
        <v>190</v>
      </c>
      <c r="I125" s="48">
        <v>44299</v>
      </c>
      <c r="J125" s="47" t="s">
        <v>191</v>
      </c>
      <c r="K125" s="47" t="s">
        <v>213</v>
      </c>
      <c r="L125" s="46" t="s">
        <v>193</v>
      </c>
      <c r="M125" s="46" t="s">
        <v>195</v>
      </c>
      <c r="N125" s="46" t="s">
        <v>195</v>
      </c>
      <c r="O125" s="46" t="s">
        <v>196</v>
      </c>
      <c r="P125" s="47" t="s">
        <v>312</v>
      </c>
      <c r="Q125" s="47" t="s">
        <v>313</v>
      </c>
      <c r="R125" s="47" t="s">
        <v>314</v>
      </c>
      <c r="S125" s="47" t="s">
        <v>315</v>
      </c>
      <c r="T125" s="46" t="s">
        <v>201</v>
      </c>
      <c r="U125" s="47" t="s">
        <v>202</v>
      </c>
      <c r="V125" s="46" t="s">
        <v>203</v>
      </c>
      <c r="W125" s="46" t="s">
        <v>206</v>
      </c>
      <c r="X125" s="46">
        <v>0</v>
      </c>
      <c r="Y125" s="46">
        <v>1</v>
      </c>
      <c r="Z125" s="46">
        <v>0</v>
      </c>
      <c r="AA125">
        <f t="shared" si="1"/>
        <v>1</v>
      </c>
      <c r="AB125" t="s">
        <v>240</v>
      </c>
      <c r="AC125" t="s">
        <v>241</v>
      </c>
      <c r="AD125" t="s">
        <v>24</v>
      </c>
    </row>
    <row r="126" spans="1:30" hidden="1" x14ac:dyDescent="0.35">
      <c r="A126" s="46" t="s">
        <v>188</v>
      </c>
      <c r="B126" s="46">
        <v>77760</v>
      </c>
      <c r="C126" s="46">
        <v>5217</v>
      </c>
      <c r="D126" s="46">
        <v>452720</v>
      </c>
      <c r="E126" s="46">
        <v>117305</v>
      </c>
      <c r="F126" s="47" t="s">
        <v>316</v>
      </c>
      <c r="G126" s="46">
        <v>3056037</v>
      </c>
      <c r="H126" s="47" t="s">
        <v>190</v>
      </c>
      <c r="I126" s="48">
        <v>44796</v>
      </c>
      <c r="J126" s="47" t="s">
        <v>191</v>
      </c>
      <c r="K126" s="47" t="s">
        <v>213</v>
      </c>
      <c r="L126" s="46" t="s">
        <v>193</v>
      </c>
      <c r="M126" s="46" t="s">
        <v>223</v>
      </c>
      <c r="N126" s="46" t="s">
        <v>195</v>
      </c>
      <c r="O126" s="46" t="s">
        <v>210</v>
      </c>
      <c r="P126" s="47" t="s">
        <v>317</v>
      </c>
      <c r="Q126" s="47" t="s">
        <v>318</v>
      </c>
      <c r="R126" s="47" t="s">
        <v>319</v>
      </c>
      <c r="S126" s="47" t="s">
        <v>320</v>
      </c>
      <c r="T126" s="46" t="s">
        <v>201</v>
      </c>
      <c r="U126" s="47" t="s">
        <v>191</v>
      </c>
      <c r="V126" s="46" t="s">
        <v>203</v>
      </c>
      <c r="W126" s="46" t="s">
        <v>204</v>
      </c>
      <c r="X126" s="46">
        <v>0</v>
      </c>
      <c r="Y126" s="46">
        <v>1</v>
      </c>
      <c r="Z126" s="46">
        <v>0</v>
      </c>
      <c r="AA126">
        <f t="shared" si="1"/>
        <v>1</v>
      </c>
      <c r="AB126" t="s">
        <v>321</v>
      </c>
      <c r="AC126" t="s">
        <v>322</v>
      </c>
      <c r="AD126" t="s">
        <v>24</v>
      </c>
    </row>
    <row r="127" spans="1:30" hidden="1" x14ac:dyDescent="0.35">
      <c r="A127" s="46" t="s">
        <v>188</v>
      </c>
      <c r="B127" s="46">
        <v>77769</v>
      </c>
      <c r="C127" s="46">
        <v>5615</v>
      </c>
      <c r="D127" s="46">
        <v>456656</v>
      </c>
      <c r="E127" s="46">
        <v>115876</v>
      </c>
      <c r="F127" s="47" t="s">
        <v>323</v>
      </c>
      <c r="G127" s="46">
        <v>3085796</v>
      </c>
      <c r="H127" s="47" t="s">
        <v>190</v>
      </c>
      <c r="I127" s="48">
        <v>44959</v>
      </c>
      <c r="J127" s="47" t="s">
        <v>191</v>
      </c>
      <c r="K127" s="47" t="s">
        <v>213</v>
      </c>
      <c r="L127" s="46" t="s">
        <v>193</v>
      </c>
      <c r="M127" s="46" t="s">
        <v>195</v>
      </c>
      <c r="N127" s="46" t="s">
        <v>195</v>
      </c>
      <c r="O127" s="46" t="s">
        <v>196</v>
      </c>
      <c r="P127" s="47" t="s">
        <v>324</v>
      </c>
      <c r="Q127" s="47" t="s">
        <v>198</v>
      </c>
      <c r="R127" s="47" t="s">
        <v>325</v>
      </c>
      <c r="S127" s="47" t="s">
        <v>326</v>
      </c>
      <c r="T127" s="46" t="s">
        <v>201</v>
      </c>
      <c r="U127" s="47" t="s">
        <v>202</v>
      </c>
      <c r="V127" s="46" t="s">
        <v>203</v>
      </c>
      <c r="W127" s="46" t="s">
        <v>204</v>
      </c>
      <c r="X127" s="46">
        <v>1</v>
      </c>
      <c r="Y127" s="46">
        <v>0</v>
      </c>
      <c r="Z127" s="46">
        <v>0</v>
      </c>
      <c r="AA127">
        <f t="shared" si="1"/>
        <v>0</v>
      </c>
      <c r="AB127" t="s">
        <v>240</v>
      </c>
      <c r="AC127" t="s">
        <v>241</v>
      </c>
      <c r="AD127" t="s">
        <v>24</v>
      </c>
    </row>
    <row r="128" spans="1:30" hidden="1" x14ac:dyDescent="0.35">
      <c r="A128" s="46" t="s">
        <v>188</v>
      </c>
      <c r="B128" s="46">
        <v>79328</v>
      </c>
      <c r="C128" s="46">
        <v>5736</v>
      </c>
      <c r="D128" s="46">
        <v>457925</v>
      </c>
      <c r="E128" s="46">
        <v>136811</v>
      </c>
      <c r="F128" s="47" t="s">
        <v>327</v>
      </c>
      <c r="G128" s="46">
        <v>2843196</v>
      </c>
      <c r="H128" s="47" t="s">
        <v>190</v>
      </c>
      <c r="I128" s="48">
        <v>43958</v>
      </c>
      <c r="J128" s="47" t="s">
        <v>202</v>
      </c>
      <c r="K128" s="47" t="s">
        <v>213</v>
      </c>
      <c r="L128" s="46" t="s">
        <v>193</v>
      </c>
      <c r="M128" s="46" t="s">
        <v>195</v>
      </c>
      <c r="N128" s="46" t="s">
        <v>195</v>
      </c>
      <c r="O128" s="46" t="s">
        <v>196</v>
      </c>
      <c r="P128" s="47" t="s">
        <v>328</v>
      </c>
      <c r="Q128" s="47" t="s">
        <v>198</v>
      </c>
      <c r="R128" s="47" t="s">
        <v>329</v>
      </c>
      <c r="S128" s="47" t="s">
        <v>330</v>
      </c>
      <c r="T128" s="46" t="s">
        <v>201</v>
      </c>
      <c r="U128" s="47" t="s">
        <v>202</v>
      </c>
      <c r="V128" s="46" t="s">
        <v>203</v>
      </c>
      <c r="W128" s="46" t="s">
        <v>229</v>
      </c>
      <c r="X128" s="46">
        <v>0</v>
      </c>
      <c r="Y128" s="46">
        <v>1</v>
      </c>
      <c r="Z128" s="46">
        <v>0</v>
      </c>
      <c r="AA128">
        <f t="shared" si="1"/>
        <v>1</v>
      </c>
      <c r="AB128" t="s">
        <v>240</v>
      </c>
      <c r="AC128" t="s">
        <v>241</v>
      </c>
      <c r="AD128" t="s">
        <v>24</v>
      </c>
    </row>
    <row r="129" spans="1:30" hidden="1" x14ac:dyDescent="0.35">
      <c r="A129" s="46" t="s">
        <v>188</v>
      </c>
      <c r="B129" s="46">
        <v>79332</v>
      </c>
      <c r="C129" s="46">
        <v>5239</v>
      </c>
      <c r="D129" s="46">
        <v>452893</v>
      </c>
      <c r="E129" s="46">
        <v>139086</v>
      </c>
      <c r="F129" s="47" t="s">
        <v>331</v>
      </c>
      <c r="G129" s="46">
        <v>2842799</v>
      </c>
      <c r="H129" s="47" t="s">
        <v>190</v>
      </c>
      <c r="I129" s="48">
        <v>43973</v>
      </c>
      <c r="J129" s="47" t="s">
        <v>202</v>
      </c>
      <c r="K129" s="47" t="s">
        <v>213</v>
      </c>
      <c r="L129" s="46" t="s">
        <v>193</v>
      </c>
      <c r="M129" s="46" t="s">
        <v>195</v>
      </c>
      <c r="N129" s="46" t="s">
        <v>195</v>
      </c>
      <c r="O129" s="46" t="s">
        <v>196</v>
      </c>
      <c r="P129" s="47" t="s">
        <v>332</v>
      </c>
      <c r="Q129" s="47" t="s">
        <v>198</v>
      </c>
      <c r="R129" s="47" t="s">
        <v>314</v>
      </c>
      <c r="S129" s="47" t="s">
        <v>330</v>
      </c>
      <c r="T129" s="46" t="s">
        <v>201</v>
      </c>
      <c r="U129" s="47" t="s">
        <v>202</v>
      </c>
      <c r="V129" s="46" t="s">
        <v>203</v>
      </c>
      <c r="W129" s="46" t="s">
        <v>206</v>
      </c>
      <c r="X129" s="46">
        <v>0</v>
      </c>
      <c r="Y129" s="46">
        <v>1</v>
      </c>
      <c r="Z129" s="46">
        <v>0</v>
      </c>
      <c r="AA129">
        <f t="shared" si="1"/>
        <v>1</v>
      </c>
      <c r="AB129" t="s">
        <v>240</v>
      </c>
      <c r="AC129" t="s">
        <v>241</v>
      </c>
      <c r="AD129" t="s">
        <v>24</v>
      </c>
    </row>
    <row r="130" spans="1:30" hidden="1" x14ac:dyDescent="0.35">
      <c r="A130" s="46" t="s">
        <v>188</v>
      </c>
      <c r="B130" s="46">
        <v>80908</v>
      </c>
      <c r="C130" s="46">
        <v>5714</v>
      </c>
      <c r="D130" s="46">
        <v>457439</v>
      </c>
      <c r="E130" s="46">
        <v>114235</v>
      </c>
      <c r="F130" s="47" t="s">
        <v>333</v>
      </c>
      <c r="G130" s="46">
        <v>2953499</v>
      </c>
      <c r="H130" s="47" t="s">
        <v>190</v>
      </c>
      <c r="I130" s="48">
        <v>44358</v>
      </c>
      <c r="J130" s="47" t="s">
        <v>202</v>
      </c>
      <c r="K130" s="47" t="s">
        <v>213</v>
      </c>
      <c r="L130" s="46" t="s">
        <v>193</v>
      </c>
      <c r="M130" s="46" t="s">
        <v>195</v>
      </c>
      <c r="N130" s="46" t="s">
        <v>195</v>
      </c>
      <c r="O130" s="46" t="s">
        <v>196</v>
      </c>
      <c r="P130" s="47" t="s">
        <v>334</v>
      </c>
      <c r="Q130" s="47" t="s">
        <v>198</v>
      </c>
      <c r="R130" s="47" t="s">
        <v>335</v>
      </c>
      <c r="S130" s="47" t="s">
        <v>336</v>
      </c>
      <c r="T130" s="46" t="s">
        <v>201</v>
      </c>
      <c r="U130" s="47" t="s">
        <v>191</v>
      </c>
      <c r="V130" s="46" t="s">
        <v>203</v>
      </c>
      <c r="W130" s="46" t="s">
        <v>204</v>
      </c>
      <c r="X130" s="46">
        <v>0</v>
      </c>
      <c r="Y130" s="46">
        <v>0</v>
      </c>
      <c r="Z130" s="46">
        <v>1</v>
      </c>
      <c r="AA130">
        <f t="shared" si="1"/>
        <v>-1</v>
      </c>
      <c r="AB130" t="s">
        <v>337</v>
      </c>
      <c r="AC130" t="s">
        <v>322</v>
      </c>
      <c r="AD130" t="s">
        <v>24</v>
      </c>
    </row>
    <row r="131" spans="1:30" hidden="1" x14ac:dyDescent="0.35">
      <c r="A131" s="46" t="s">
        <v>188</v>
      </c>
      <c r="B131" s="46">
        <v>80908</v>
      </c>
      <c r="C131" s="46">
        <v>5714</v>
      </c>
      <c r="D131" s="46">
        <v>457439</v>
      </c>
      <c r="E131" s="46">
        <v>114235</v>
      </c>
      <c r="F131" s="47" t="s">
        <v>333</v>
      </c>
      <c r="G131" s="46">
        <v>2953499</v>
      </c>
      <c r="H131" s="47" t="s">
        <v>190</v>
      </c>
      <c r="I131" s="48">
        <v>44358</v>
      </c>
      <c r="J131" s="47" t="s">
        <v>202</v>
      </c>
      <c r="K131" s="47" t="s">
        <v>213</v>
      </c>
      <c r="L131" s="46" t="s">
        <v>193</v>
      </c>
      <c r="M131" s="46" t="s">
        <v>195</v>
      </c>
      <c r="N131" s="46" t="s">
        <v>195</v>
      </c>
      <c r="O131" s="46" t="s">
        <v>196</v>
      </c>
      <c r="P131" s="47" t="s">
        <v>334</v>
      </c>
      <c r="Q131" s="47" t="s">
        <v>198</v>
      </c>
      <c r="R131" s="47" t="s">
        <v>335</v>
      </c>
      <c r="S131" s="47" t="s">
        <v>336</v>
      </c>
      <c r="T131" s="46" t="s">
        <v>201</v>
      </c>
      <c r="U131" s="47" t="s">
        <v>191</v>
      </c>
      <c r="V131" s="46" t="s">
        <v>203</v>
      </c>
      <c r="W131" s="46" t="s">
        <v>211</v>
      </c>
      <c r="X131" s="46">
        <v>1</v>
      </c>
      <c r="Y131" s="46">
        <v>1</v>
      </c>
      <c r="Z131" s="46">
        <v>0</v>
      </c>
      <c r="AA131">
        <f t="shared" si="1"/>
        <v>1</v>
      </c>
      <c r="AB131" t="s">
        <v>337</v>
      </c>
      <c r="AC131" t="s">
        <v>322</v>
      </c>
      <c r="AD131" t="s">
        <v>24</v>
      </c>
    </row>
    <row r="132" spans="1:30" hidden="1" x14ac:dyDescent="0.35">
      <c r="A132" s="46" t="s">
        <v>188</v>
      </c>
      <c r="B132" s="46">
        <v>82371</v>
      </c>
      <c r="C132" s="46">
        <v>4529</v>
      </c>
      <c r="D132" s="46">
        <v>445897</v>
      </c>
      <c r="E132" s="46">
        <v>129251</v>
      </c>
      <c r="F132" s="47" t="s">
        <v>338</v>
      </c>
      <c r="G132" s="46">
        <v>2903239</v>
      </c>
      <c r="H132" s="47" t="s">
        <v>190</v>
      </c>
      <c r="I132" s="48">
        <v>44141</v>
      </c>
      <c r="J132" s="47" t="s">
        <v>202</v>
      </c>
      <c r="K132" s="47" t="s">
        <v>213</v>
      </c>
      <c r="L132" s="46" t="s">
        <v>193</v>
      </c>
      <c r="M132" s="46" t="s">
        <v>195</v>
      </c>
      <c r="N132" s="46" t="s">
        <v>195</v>
      </c>
      <c r="O132" s="46" t="s">
        <v>196</v>
      </c>
      <c r="P132" s="47" t="s">
        <v>339</v>
      </c>
      <c r="Q132" s="47" t="s">
        <v>198</v>
      </c>
      <c r="R132" s="47" t="s">
        <v>188</v>
      </c>
      <c r="S132" s="47" t="s">
        <v>340</v>
      </c>
      <c r="T132" s="46" t="s">
        <v>201</v>
      </c>
      <c r="U132" s="47" t="s">
        <v>202</v>
      </c>
      <c r="V132" s="46" t="s">
        <v>203</v>
      </c>
      <c r="W132" s="46" t="s">
        <v>229</v>
      </c>
      <c r="X132" s="46">
        <v>0</v>
      </c>
      <c r="Y132" s="46">
        <v>1</v>
      </c>
      <c r="Z132" s="46">
        <v>0</v>
      </c>
      <c r="AA132">
        <f t="shared" si="1"/>
        <v>1</v>
      </c>
      <c r="AB132" t="s">
        <v>240</v>
      </c>
      <c r="AC132" t="s">
        <v>241</v>
      </c>
      <c r="AD132" t="s">
        <v>24</v>
      </c>
    </row>
    <row r="133" spans="1:30" hidden="1" x14ac:dyDescent="0.35">
      <c r="A133" s="46" t="s">
        <v>188</v>
      </c>
      <c r="B133" s="46">
        <v>83875</v>
      </c>
      <c r="C133" s="46">
        <v>4630</v>
      </c>
      <c r="D133" s="46">
        <v>446279</v>
      </c>
      <c r="E133" s="46">
        <v>130916</v>
      </c>
      <c r="F133" s="47" t="s">
        <v>341</v>
      </c>
      <c r="G133" s="46">
        <v>2932215</v>
      </c>
      <c r="H133" s="47" t="s">
        <v>190</v>
      </c>
      <c r="I133" s="48">
        <v>44217</v>
      </c>
      <c r="J133" s="47" t="s">
        <v>202</v>
      </c>
      <c r="K133" s="47" t="s">
        <v>192</v>
      </c>
      <c r="L133" s="46" t="s">
        <v>193</v>
      </c>
      <c r="M133" s="46" t="s">
        <v>195</v>
      </c>
      <c r="N133" s="46" t="s">
        <v>195</v>
      </c>
      <c r="O133" s="46" t="s">
        <v>196</v>
      </c>
      <c r="P133" s="47" t="s">
        <v>342</v>
      </c>
      <c r="Q133" s="47" t="s">
        <v>198</v>
      </c>
      <c r="R133" s="47" t="s">
        <v>188</v>
      </c>
      <c r="S133" s="47" t="s">
        <v>343</v>
      </c>
      <c r="T133" s="46" t="s">
        <v>201</v>
      </c>
      <c r="U133" s="47" t="s">
        <v>202</v>
      </c>
      <c r="V133" s="46" t="s">
        <v>203</v>
      </c>
      <c r="W133" s="46" t="s">
        <v>211</v>
      </c>
      <c r="X133" s="46">
        <v>0</v>
      </c>
      <c r="Y133" s="46">
        <v>4</v>
      </c>
      <c r="Z133" s="46">
        <v>0</v>
      </c>
      <c r="AA133">
        <f t="shared" si="1"/>
        <v>4</v>
      </c>
      <c r="AB133" t="s">
        <v>0</v>
      </c>
      <c r="AC133" t="s">
        <v>217</v>
      </c>
      <c r="AD133" t="s">
        <v>24</v>
      </c>
    </row>
    <row r="134" spans="1:30" hidden="1" x14ac:dyDescent="0.35">
      <c r="A134" s="46" t="s">
        <v>188</v>
      </c>
      <c r="B134" s="46">
        <v>83875</v>
      </c>
      <c r="C134" s="46">
        <v>4630</v>
      </c>
      <c r="D134" s="46">
        <v>446279</v>
      </c>
      <c r="E134" s="46">
        <v>130916</v>
      </c>
      <c r="F134" s="47" t="s">
        <v>341</v>
      </c>
      <c r="G134" s="46">
        <v>2932215</v>
      </c>
      <c r="H134" s="47" t="s">
        <v>190</v>
      </c>
      <c r="I134" s="48">
        <v>44217</v>
      </c>
      <c r="J134" s="47" t="s">
        <v>202</v>
      </c>
      <c r="K134" s="47" t="s">
        <v>192</v>
      </c>
      <c r="L134" s="46" t="s">
        <v>193</v>
      </c>
      <c r="M134" s="46" t="s">
        <v>195</v>
      </c>
      <c r="N134" s="46" t="s">
        <v>195</v>
      </c>
      <c r="O134" s="46" t="s">
        <v>196</v>
      </c>
      <c r="P134" s="47" t="s">
        <v>342</v>
      </c>
      <c r="Q134" s="47" t="s">
        <v>198</v>
      </c>
      <c r="R134" s="47" t="s">
        <v>188</v>
      </c>
      <c r="S134" s="47" t="s">
        <v>343</v>
      </c>
      <c r="T134" s="46" t="s">
        <v>201</v>
      </c>
      <c r="U134" s="47" t="s">
        <v>202</v>
      </c>
      <c r="V134" s="46" t="s">
        <v>207</v>
      </c>
      <c r="W134" s="46" t="s">
        <v>204</v>
      </c>
      <c r="X134" s="46">
        <v>0</v>
      </c>
      <c r="Y134" s="46">
        <v>3</v>
      </c>
      <c r="Z134" s="46">
        <v>0</v>
      </c>
      <c r="AA134">
        <f t="shared" si="1"/>
        <v>3</v>
      </c>
      <c r="AB134" t="s">
        <v>0</v>
      </c>
      <c r="AC134" t="s">
        <v>217</v>
      </c>
      <c r="AD134" t="s">
        <v>24</v>
      </c>
    </row>
    <row r="135" spans="1:30" hidden="1" x14ac:dyDescent="0.35">
      <c r="A135" s="46" t="s">
        <v>188</v>
      </c>
      <c r="B135" s="46">
        <v>83875</v>
      </c>
      <c r="C135" s="46">
        <v>4630</v>
      </c>
      <c r="D135" s="46">
        <v>446279</v>
      </c>
      <c r="E135" s="46">
        <v>130916</v>
      </c>
      <c r="F135" s="47" t="s">
        <v>341</v>
      </c>
      <c r="G135" s="46">
        <v>2932215</v>
      </c>
      <c r="H135" s="47" t="s">
        <v>190</v>
      </c>
      <c r="I135" s="48">
        <v>44217</v>
      </c>
      <c r="J135" s="47" t="s">
        <v>202</v>
      </c>
      <c r="K135" s="47" t="s">
        <v>192</v>
      </c>
      <c r="L135" s="46" t="s">
        <v>193</v>
      </c>
      <c r="M135" s="46" t="s">
        <v>195</v>
      </c>
      <c r="N135" s="46" t="s">
        <v>195</v>
      </c>
      <c r="O135" s="46" t="s">
        <v>196</v>
      </c>
      <c r="P135" s="47" t="s">
        <v>342</v>
      </c>
      <c r="Q135" s="47" t="s">
        <v>198</v>
      </c>
      <c r="R135" s="47" t="s">
        <v>188</v>
      </c>
      <c r="S135" s="47" t="s">
        <v>343</v>
      </c>
      <c r="T135" s="46" t="s">
        <v>201</v>
      </c>
      <c r="U135" s="47" t="s">
        <v>202</v>
      </c>
      <c r="V135" s="46" t="s">
        <v>207</v>
      </c>
      <c r="W135" s="46" t="s">
        <v>206</v>
      </c>
      <c r="X135" s="46">
        <v>0</v>
      </c>
      <c r="Y135" s="46">
        <v>2</v>
      </c>
      <c r="Z135" s="46">
        <v>0</v>
      </c>
      <c r="AA135">
        <f t="shared" si="1"/>
        <v>2</v>
      </c>
      <c r="AB135" t="s">
        <v>0</v>
      </c>
      <c r="AC135" t="s">
        <v>217</v>
      </c>
      <c r="AD135" t="s">
        <v>24</v>
      </c>
    </row>
    <row r="136" spans="1:30" hidden="1" x14ac:dyDescent="0.35">
      <c r="A136" s="46" t="s">
        <v>188</v>
      </c>
      <c r="B136" s="46">
        <v>83916</v>
      </c>
      <c r="C136" s="46">
        <v>6132</v>
      </c>
      <c r="D136" s="46">
        <v>461207</v>
      </c>
      <c r="E136" s="46">
        <v>132963</v>
      </c>
      <c r="F136" s="47" t="s">
        <v>344</v>
      </c>
      <c r="G136" s="46">
        <v>2977666</v>
      </c>
      <c r="H136" s="47" t="s">
        <v>190</v>
      </c>
      <c r="I136" s="48">
        <v>44456</v>
      </c>
      <c r="J136" s="47" t="s">
        <v>191</v>
      </c>
      <c r="K136" s="47" t="s">
        <v>213</v>
      </c>
      <c r="L136" s="46" t="s">
        <v>193</v>
      </c>
      <c r="M136" s="46" t="s">
        <v>195</v>
      </c>
      <c r="N136" s="46" t="s">
        <v>195</v>
      </c>
      <c r="O136" s="46" t="s">
        <v>196</v>
      </c>
      <c r="P136" s="47" t="s">
        <v>345</v>
      </c>
      <c r="Q136" s="47" t="s">
        <v>198</v>
      </c>
      <c r="R136" s="47" t="s">
        <v>346</v>
      </c>
      <c r="S136" s="47" t="s">
        <v>347</v>
      </c>
      <c r="T136" s="46" t="s">
        <v>201</v>
      </c>
      <c r="U136" s="47" t="s">
        <v>202</v>
      </c>
      <c r="V136" s="46" t="s">
        <v>203</v>
      </c>
      <c r="W136" s="46" t="s">
        <v>206</v>
      </c>
      <c r="X136" s="46">
        <v>0</v>
      </c>
      <c r="Y136" s="46">
        <v>0</v>
      </c>
      <c r="Z136" s="46">
        <v>1</v>
      </c>
      <c r="AA136">
        <f t="shared" ref="AA136:AA199" si="2">SUM(Y136-Z136)</f>
        <v>-1</v>
      </c>
      <c r="AB136" t="s">
        <v>240</v>
      </c>
      <c r="AC136" t="s">
        <v>241</v>
      </c>
      <c r="AD136" t="s">
        <v>24</v>
      </c>
    </row>
    <row r="137" spans="1:30" hidden="1" x14ac:dyDescent="0.35">
      <c r="A137" s="46" t="s">
        <v>188</v>
      </c>
      <c r="B137" s="46">
        <v>83916</v>
      </c>
      <c r="C137" s="46">
        <v>6132</v>
      </c>
      <c r="D137" s="46">
        <v>461207</v>
      </c>
      <c r="E137" s="46">
        <v>132963</v>
      </c>
      <c r="F137" s="47" t="s">
        <v>344</v>
      </c>
      <c r="G137" s="46">
        <v>2977666</v>
      </c>
      <c r="H137" s="47" t="s">
        <v>190</v>
      </c>
      <c r="I137" s="48">
        <v>44456</v>
      </c>
      <c r="J137" s="47" t="s">
        <v>191</v>
      </c>
      <c r="K137" s="47" t="s">
        <v>213</v>
      </c>
      <c r="L137" s="46" t="s">
        <v>193</v>
      </c>
      <c r="M137" s="46" t="s">
        <v>195</v>
      </c>
      <c r="N137" s="46" t="s">
        <v>195</v>
      </c>
      <c r="O137" s="46" t="s">
        <v>196</v>
      </c>
      <c r="P137" s="47" t="s">
        <v>345</v>
      </c>
      <c r="Q137" s="47" t="s">
        <v>198</v>
      </c>
      <c r="R137" s="47" t="s">
        <v>346</v>
      </c>
      <c r="S137" s="47" t="s">
        <v>347</v>
      </c>
      <c r="T137" s="46" t="s">
        <v>201</v>
      </c>
      <c r="U137" s="47" t="s">
        <v>202</v>
      </c>
      <c r="V137" s="46" t="s">
        <v>203</v>
      </c>
      <c r="W137" s="46" t="s">
        <v>211</v>
      </c>
      <c r="X137" s="46">
        <v>1</v>
      </c>
      <c r="Y137" s="46">
        <v>1</v>
      </c>
      <c r="Z137" s="46">
        <v>0</v>
      </c>
      <c r="AA137">
        <f t="shared" si="2"/>
        <v>1</v>
      </c>
      <c r="AB137" t="s">
        <v>240</v>
      </c>
      <c r="AC137" t="s">
        <v>241</v>
      </c>
      <c r="AD137" t="s">
        <v>24</v>
      </c>
    </row>
    <row r="138" spans="1:30" hidden="1" x14ac:dyDescent="0.35">
      <c r="A138" s="46" t="s">
        <v>188</v>
      </c>
      <c r="B138" s="46">
        <v>83925</v>
      </c>
      <c r="C138" s="46">
        <v>5614</v>
      </c>
      <c r="D138" s="46">
        <v>456107</v>
      </c>
      <c r="E138" s="46">
        <v>114744</v>
      </c>
      <c r="F138" s="47" t="s">
        <v>348</v>
      </c>
      <c r="G138" s="46">
        <v>2935808</v>
      </c>
      <c r="H138" s="47" t="s">
        <v>190</v>
      </c>
      <c r="I138" s="48">
        <v>44270</v>
      </c>
      <c r="J138" s="47" t="s">
        <v>202</v>
      </c>
      <c r="K138" s="47" t="s">
        <v>213</v>
      </c>
      <c r="L138" s="46" t="s">
        <v>193</v>
      </c>
      <c r="M138" s="46" t="s">
        <v>195</v>
      </c>
      <c r="N138" s="46" t="s">
        <v>195</v>
      </c>
      <c r="O138" s="46" t="s">
        <v>196</v>
      </c>
      <c r="P138" s="47" t="s">
        <v>349</v>
      </c>
      <c r="Q138" s="47" t="s">
        <v>198</v>
      </c>
      <c r="R138" s="47" t="s">
        <v>325</v>
      </c>
      <c r="S138" s="47" t="s">
        <v>350</v>
      </c>
      <c r="T138" s="46" t="s">
        <v>201</v>
      </c>
      <c r="U138" s="47" t="s">
        <v>202</v>
      </c>
      <c r="V138" s="46" t="s">
        <v>203</v>
      </c>
      <c r="W138" s="46" t="s">
        <v>206</v>
      </c>
      <c r="X138" s="46">
        <v>0</v>
      </c>
      <c r="Y138" s="46">
        <v>1</v>
      </c>
      <c r="Z138" s="46">
        <v>0</v>
      </c>
      <c r="AA138">
        <f t="shared" si="2"/>
        <v>1</v>
      </c>
      <c r="AB138" t="s">
        <v>14</v>
      </c>
      <c r="AC138" t="s">
        <v>205</v>
      </c>
      <c r="AD138" t="s">
        <v>24</v>
      </c>
    </row>
    <row r="139" spans="1:30" hidden="1" x14ac:dyDescent="0.35">
      <c r="A139" s="46" t="s">
        <v>188</v>
      </c>
      <c r="B139" s="46">
        <v>83926</v>
      </c>
      <c r="C139" s="46">
        <v>5218</v>
      </c>
      <c r="D139" s="46">
        <v>452369</v>
      </c>
      <c r="E139" s="46">
        <v>118688</v>
      </c>
      <c r="F139" s="47" t="s">
        <v>351</v>
      </c>
      <c r="G139" s="46">
        <v>3103149</v>
      </c>
      <c r="H139" s="47" t="s">
        <v>190</v>
      </c>
      <c r="I139" s="48">
        <v>45002</v>
      </c>
      <c r="J139" s="47" t="s">
        <v>191</v>
      </c>
      <c r="K139" s="47" t="s">
        <v>213</v>
      </c>
      <c r="L139" s="46" t="s">
        <v>193</v>
      </c>
      <c r="M139" s="46" t="s">
        <v>195</v>
      </c>
      <c r="N139" s="46" t="s">
        <v>195</v>
      </c>
      <c r="O139" s="46" t="s">
        <v>196</v>
      </c>
      <c r="P139" s="47" t="s">
        <v>352</v>
      </c>
      <c r="Q139" s="47" t="s">
        <v>198</v>
      </c>
      <c r="R139" s="47" t="s">
        <v>353</v>
      </c>
      <c r="S139" s="47" t="s">
        <v>354</v>
      </c>
      <c r="T139" s="46" t="s">
        <v>201</v>
      </c>
      <c r="U139" s="47" t="s">
        <v>202</v>
      </c>
      <c r="V139" s="46" t="s">
        <v>203</v>
      </c>
      <c r="W139" s="46" t="s">
        <v>206</v>
      </c>
      <c r="X139" s="46">
        <v>0</v>
      </c>
      <c r="Y139" s="46">
        <v>0</v>
      </c>
      <c r="Z139" s="46">
        <v>1</v>
      </c>
      <c r="AA139">
        <f t="shared" si="2"/>
        <v>-1</v>
      </c>
      <c r="AB139" t="s">
        <v>240</v>
      </c>
      <c r="AC139" t="s">
        <v>241</v>
      </c>
      <c r="AD139" t="s">
        <v>24</v>
      </c>
    </row>
    <row r="140" spans="1:30" hidden="1" x14ac:dyDescent="0.35">
      <c r="A140" s="46" t="s">
        <v>188</v>
      </c>
      <c r="B140" s="46">
        <v>83926</v>
      </c>
      <c r="C140" s="46">
        <v>5218</v>
      </c>
      <c r="D140" s="46">
        <v>452369</v>
      </c>
      <c r="E140" s="46">
        <v>118688</v>
      </c>
      <c r="F140" s="47" t="s">
        <v>351</v>
      </c>
      <c r="G140" s="46">
        <v>3103149</v>
      </c>
      <c r="H140" s="47" t="s">
        <v>190</v>
      </c>
      <c r="I140" s="48">
        <v>45002</v>
      </c>
      <c r="J140" s="47" t="s">
        <v>191</v>
      </c>
      <c r="K140" s="47" t="s">
        <v>213</v>
      </c>
      <c r="L140" s="46" t="s">
        <v>193</v>
      </c>
      <c r="M140" s="46" t="s">
        <v>195</v>
      </c>
      <c r="N140" s="46" t="s">
        <v>195</v>
      </c>
      <c r="O140" s="46" t="s">
        <v>196</v>
      </c>
      <c r="P140" s="47" t="s">
        <v>352</v>
      </c>
      <c r="Q140" s="47" t="s">
        <v>198</v>
      </c>
      <c r="R140" s="47" t="s">
        <v>353</v>
      </c>
      <c r="S140" s="47" t="s">
        <v>354</v>
      </c>
      <c r="T140" s="46" t="s">
        <v>201</v>
      </c>
      <c r="U140" s="47" t="s">
        <v>202</v>
      </c>
      <c r="V140" s="46" t="s">
        <v>203</v>
      </c>
      <c r="W140" s="46" t="s">
        <v>211</v>
      </c>
      <c r="X140" s="46">
        <v>1</v>
      </c>
      <c r="Y140" s="46">
        <v>0</v>
      </c>
      <c r="Z140" s="46">
        <v>0</v>
      </c>
      <c r="AA140">
        <f t="shared" si="2"/>
        <v>0</v>
      </c>
      <c r="AB140" t="s">
        <v>240</v>
      </c>
      <c r="AC140" t="s">
        <v>241</v>
      </c>
      <c r="AD140" t="s">
        <v>24</v>
      </c>
    </row>
    <row r="141" spans="1:30" hidden="1" x14ac:dyDescent="0.35">
      <c r="A141" s="46" t="s">
        <v>188</v>
      </c>
      <c r="B141" s="46">
        <v>84238</v>
      </c>
      <c r="C141" s="46">
        <v>4331</v>
      </c>
      <c r="D141" s="46">
        <v>443694</v>
      </c>
      <c r="E141" s="46">
        <v>131271</v>
      </c>
      <c r="F141" s="47" t="s">
        <v>355</v>
      </c>
      <c r="G141" s="46">
        <v>2942627</v>
      </c>
      <c r="H141" s="47" t="s">
        <v>190</v>
      </c>
      <c r="I141" s="48">
        <v>44306</v>
      </c>
      <c r="J141" s="47" t="s">
        <v>202</v>
      </c>
      <c r="K141" s="47" t="s">
        <v>213</v>
      </c>
      <c r="L141" s="46" t="s">
        <v>193</v>
      </c>
      <c r="M141" s="46" t="s">
        <v>195</v>
      </c>
      <c r="N141" s="46" t="s">
        <v>195</v>
      </c>
      <c r="O141" s="46" t="s">
        <v>224</v>
      </c>
      <c r="P141" s="47" t="s">
        <v>356</v>
      </c>
      <c r="Q141" s="47" t="s">
        <v>198</v>
      </c>
      <c r="R141" s="47" t="s">
        <v>357</v>
      </c>
      <c r="S141" s="47" t="s">
        <v>358</v>
      </c>
      <c r="T141" s="46" t="s">
        <v>201</v>
      </c>
      <c r="U141" s="47" t="s">
        <v>191</v>
      </c>
      <c r="V141" s="46" t="s">
        <v>203</v>
      </c>
      <c r="W141" s="46" t="s">
        <v>211</v>
      </c>
      <c r="X141" s="46">
        <v>1</v>
      </c>
      <c r="Y141" s="46">
        <v>1</v>
      </c>
      <c r="Z141" s="46">
        <v>0</v>
      </c>
      <c r="AA141">
        <f t="shared" si="2"/>
        <v>1</v>
      </c>
      <c r="AB141" t="s">
        <v>359</v>
      </c>
      <c r="AC141" t="s">
        <v>360</v>
      </c>
      <c r="AD141" t="s">
        <v>24</v>
      </c>
    </row>
    <row r="142" spans="1:30" hidden="1" x14ac:dyDescent="0.35">
      <c r="A142" s="46" t="s">
        <v>188</v>
      </c>
      <c r="B142" s="46">
        <v>84239</v>
      </c>
      <c r="C142" s="46">
        <v>4331</v>
      </c>
      <c r="D142" s="46">
        <v>443742</v>
      </c>
      <c r="E142" s="46">
        <v>131127</v>
      </c>
      <c r="F142" s="47" t="s">
        <v>361</v>
      </c>
      <c r="G142" s="46">
        <v>2942628</v>
      </c>
      <c r="H142" s="47" t="s">
        <v>190</v>
      </c>
      <c r="I142" s="48">
        <v>44306</v>
      </c>
      <c r="J142" s="47" t="s">
        <v>202</v>
      </c>
      <c r="K142" s="47" t="s">
        <v>213</v>
      </c>
      <c r="L142" s="46" t="s">
        <v>193</v>
      </c>
      <c r="M142" s="46" t="s">
        <v>223</v>
      </c>
      <c r="N142" s="46" t="s">
        <v>195</v>
      </c>
      <c r="O142" s="46" t="s">
        <v>224</v>
      </c>
      <c r="P142" s="47" t="s">
        <v>362</v>
      </c>
      <c r="Q142" s="47" t="s">
        <v>198</v>
      </c>
      <c r="R142" s="47" t="s">
        <v>357</v>
      </c>
      <c r="S142" s="47" t="s">
        <v>363</v>
      </c>
      <c r="T142" s="46" t="s">
        <v>201</v>
      </c>
      <c r="U142" s="47" t="s">
        <v>191</v>
      </c>
      <c r="V142" s="46" t="s">
        <v>203</v>
      </c>
      <c r="W142" s="46" t="s">
        <v>204</v>
      </c>
      <c r="X142" s="46">
        <v>0</v>
      </c>
      <c r="Y142" s="46">
        <v>2</v>
      </c>
      <c r="Z142" s="46">
        <v>0</v>
      </c>
      <c r="AA142">
        <f t="shared" si="2"/>
        <v>2</v>
      </c>
      <c r="AB142" t="s">
        <v>359</v>
      </c>
      <c r="AC142" t="s">
        <v>360</v>
      </c>
      <c r="AD142" t="s">
        <v>24</v>
      </c>
    </row>
    <row r="143" spans="1:30" hidden="1" x14ac:dyDescent="0.35">
      <c r="A143" s="46" t="s">
        <v>188</v>
      </c>
      <c r="B143" s="46">
        <v>84239</v>
      </c>
      <c r="C143" s="46">
        <v>4331</v>
      </c>
      <c r="D143" s="46">
        <v>443742</v>
      </c>
      <c r="E143" s="46">
        <v>131127</v>
      </c>
      <c r="F143" s="47" t="s">
        <v>361</v>
      </c>
      <c r="G143" s="46">
        <v>2942628</v>
      </c>
      <c r="H143" s="47" t="s">
        <v>190</v>
      </c>
      <c r="I143" s="48">
        <v>44306</v>
      </c>
      <c r="J143" s="47" t="s">
        <v>202</v>
      </c>
      <c r="K143" s="47" t="s">
        <v>213</v>
      </c>
      <c r="L143" s="46" t="s">
        <v>193</v>
      </c>
      <c r="M143" s="46" t="s">
        <v>223</v>
      </c>
      <c r="N143" s="46" t="s">
        <v>195</v>
      </c>
      <c r="O143" s="46" t="s">
        <v>224</v>
      </c>
      <c r="P143" s="47" t="s">
        <v>362</v>
      </c>
      <c r="Q143" s="47" t="s">
        <v>198</v>
      </c>
      <c r="R143" s="47" t="s">
        <v>357</v>
      </c>
      <c r="S143" s="47" t="s">
        <v>363</v>
      </c>
      <c r="T143" s="46" t="s">
        <v>201</v>
      </c>
      <c r="U143" s="47" t="s">
        <v>191</v>
      </c>
      <c r="V143" s="46" t="s">
        <v>203</v>
      </c>
      <c r="W143" s="46" t="s">
        <v>206</v>
      </c>
      <c r="X143" s="46">
        <v>0</v>
      </c>
      <c r="Y143" s="46">
        <v>1</v>
      </c>
      <c r="Z143" s="46">
        <v>0</v>
      </c>
      <c r="AA143">
        <f t="shared" si="2"/>
        <v>1</v>
      </c>
      <c r="AB143" t="s">
        <v>359</v>
      </c>
      <c r="AC143" t="s">
        <v>360</v>
      </c>
      <c r="AD143" t="s">
        <v>24</v>
      </c>
    </row>
    <row r="144" spans="1:30" hidden="1" x14ac:dyDescent="0.35">
      <c r="A144" s="46" t="s">
        <v>188</v>
      </c>
      <c r="B144" s="46">
        <v>84239</v>
      </c>
      <c r="C144" s="46">
        <v>4331</v>
      </c>
      <c r="D144" s="46">
        <v>443742</v>
      </c>
      <c r="E144" s="46">
        <v>131127</v>
      </c>
      <c r="F144" s="47" t="s">
        <v>361</v>
      </c>
      <c r="G144" s="46">
        <v>2942628</v>
      </c>
      <c r="H144" s="47" t="s">
        <v>190</v>
      </c>
      <c r="I144" s="48">
        <v>44306</v>
      </c>
      <c r="J144" s="47" t="s">
        <v>202</v>
      </c>
      <c r="K144" s="47" t="s">
        <v>213</v>
      </c>
      <c r="L144" s="46" t="s">
        <v>193</v>
      </c>
      <c r="M144" s="46" t="s">
        <v>223</v>
      </c>
      <c r="N144" s="46" t="s">
        <v>195</v>
      </c>
      <c r="O144" s="46" t="s">
        <v>224</v>
      </c>
      <c r="P144" s="47" t="s">
        <v>362</v>
      </c>
      <c r="Q144" s="47" t="s">
        <v>198</v>
      </c>
      <c r="R144" s="47" t="s">
        <v>357</v>
      </c>
      <c r="S144" s="47" t="s">
        <v>363</v>
      </c>
      <c r="T144" s="46" t="s">
        <v>201</v>
      </c>
      <c r="U144" s="47" t="s">
        <v>191</v>
      </c>
      <c r="V144" s="46" t="s">
        <v>203</v>
      </c>
      <c r="W144" s="46" t="s">
        <v>211</v>
      </c>
      <c r="X144" s="46">
        <v>0</v>
      </c>
      <c r="Y144" s="46">
        <v>3</v>
      </c>
      <c r="Z144" s="46">
        <v>0</v>
      </c>
      <c r="AA144">
        <f t="shared" si="2"/>
        <v>3</v>
      </c>
      <c r="AB144" t="s">
        <v>359</v>
      </c>
      <c r="AC144" t="s">
        <v>360</v>
      </c>
      <c r="AD144" t="s">
        <v>24</v>
      </c>
    </row>
    <row r="145" spans="1:30" hidden="1" x14ac:dyDescent="0.35">
      <c r="A145" s="46" t="s">
        <v>188</v>
      </c>
      <c r="B145" s="46">
        <v>84239</v>
      </c>
      <c r="C145" s="46">
        <v>4331</v>
      </c>
      <c r="D145" s="46">
        <v>443742</v>
      </c>
      <c r="E145" s="46">
        <v>131127</v>
      </c>
      <c r="F145" s="47" t="s">
        <v>361</v>
      </c>
      <c r="G145" s="46">
        <v>2942628</v>
      </c>
      <c r="H145" s="47" t="s">
        <v>190</v>
      </c>
      <c r="I145" s="48">
        <v>44306</v>
      </c>
      <c r="J145" s="47" t="s">
        <v>202</v>
      </c>
      <c r="K145" s="47" t="s">
        <v>213</v>
      </c>
      <c r="L145" s="46" t="s">
        <v>193</v>
      </c>
      <c r="M145" s="46" t="s">
        <v>223</v>
      </c>
      <c r="N145" s="46" t="s">
        <v>195</v>
      </c>
      <c r="O145" s="46" t="s">
        <v>224</v>
      </c>
      <c r="P145" s="47" t="s">
        <v>362</v>
      </c>
      <c r="Q145" s="47" t="s">
        <v>198</v>
      </c>
      <c r="R145" s="47" t="s">
        <v>357</v>
      </c>
      <c r="S145" s="47" t="s">
        <v>363</v>
      </c>
      <c r="T145" s="46" t="s">
        <v>201</v>
      </c>
      <c r="U145" s="47" t="s">
        <v>191</v>
      </c>
      <c r="V145" s="46" t="s">
        <v>207</v>
      </c>
      <c r="W145" s="46" t="s">
        <v>204</v>
      </c>
      <c r="X145" s="46">
        <v>0</v>
      </c>
      <c r="Y145" s="46">
        <v>1</v>
      </c>
      <c r="Z145" s="46">
        <v>0</v>
      </c>
      <c r="AA145">
        <f t="shared" si="2"/>
        <v>1</v>
      </c>
      <c r="AB145" t="s">
        <v>359</v>
      </c>
      <c r="AC145" t="s">
        <v>360</v>
      </c>
      <c r="AD145" t="s">
        <v>24</v>
      </c>
    </row>
    <row r="146" spans="1:30" hidden="1" x14ac:dyDescent="0.35">
      <c r="A146" s="46" t="s">
        <v>188</v>
      </c>
      <c r="B146" s="46">
        <v>84823</v>
      </c>
      <c r="C146" s="46">
        <v>5115</v>
      </c>
      <c r="D146" s="46">
        <v>451492</v>
      </c>
      <c r="E146" s="46">
        <v>115211</v>
      </c>
      <c r="F146" s="47" t="s">
        <v>364</v>
      </c>
      <c r="G146" s="46">
        <v>2953489</v>
      </c>
      <c r="H146" s="47" t="s">
        <v>293</v>
      </c>
      <c r="I146" s="48">
        <v>44335</v>
      </c>
      <c r="J146" s="47" t="s">
        <v>202</v>
      </c>
      <c r="K146" s="47" t="s">
        <v>213</v>
      </c>
      <c r="L146" s="46" t="s">
        <v>193</v>
      </c>
      <c r="M146" s="46" t="s">
        <v>223</v>
      </c>
      <c r="N146" s="46" t="s">
        <v>195</v>
      </c>
      <c r="O146" s="46" t="s">
        <v>210</v>
      </c>
      <c r="P146" s="47" t="s">
        <v>365</v>
      </c>
      <c r="Q146" s="47" t="s">
        <v>366</v>
      </c>
      <c r="R146" s="47" t="s">
        <v>319</v>
      </c>
      <c r="S146" s="47" t="s">
        <v>367</v>
      </c>
      <c r="T146" s="46" t="s">
        <v>201</v>
      </c>
      <c r="U146" s="47" t="s">
        <v>191</v>
      </c>
      <c r="V146" s="46" t="s">
        <v>203</v>
      </c>
      <c r="W146" s="46" t="s">
        <v>204</v>
      </c>
      <c r="X146" s="46">
        <v>0</v>
      </c>
      <c r="Y146" s="46">
        <v>1</v>
      </c>
      <c r="Z146" s="46">
        <v>0</v>
      </c>
      <c r="AA146">
        <f t="shared" si="2"/>
        <v>1</v>
      </c>
      <c r="AB146" t="s">
        <v>240</v>
      </c>
      <c r="AC146" t="s">
        <v>241</v>
      </c>
      <c r="AD146" t="s">
        <v>24</v>
      </c>
    </row>
    <row r="147" spans="1:30" hidden="1" x14ac:dyDescent="0.35">
      <c r="A147" s="46" t="s">
        <v>188</v>
      </c>
      <c r="B147" s="46">
        <v>84825</v>
      </c>
      <c r="C147" s="46">
        <v>4628</v>
      </c>
      <c r="D147" s="46">
        <v>446788</v>
      </c>
      <c r="E147" s="46">
        <v>128931</v>
      </c>
      <c r="F147" s="47" t="s">
        <v>368</v>
      </c>
      <c r="G147" s="46">
        <v>2953490</v>
      </c>
      <c r="H147" s="47" t="s">
        <v>190</v>
      </c>
      <c r="I147" s="48">
        <v>44335</v>
      </c>
      <c r="J147" s="47" t="s">
        <v>202</v>
      </c>
      <c r="K147" s="47" t="s">
        <v>213</v>
      </c>
      <c r="L147" s="46" t="s">
        <v>193</v>
      </c>
      <c r="M147" s="46" t="s">
        <v>195</v>
      </c>
      <c r="N147" s="46" t="s">
        <v>195</v>
      </c>
      <c r="O147" s="46" t="s">
        <v>196</v>
      </c>
      <c r="P147" s="47" t="s">
        <v>369</v>
      </c>
      <c r="Q147" s="47" t="s">
        <v>198</v>
      </c>
      <c r="R147" s="47" t="s">
        <v>188</v>
      </c>
      <c r="S147" s="47" t="s">
        <v>370</v>
      </c>
      <c r="T147" s="46" t="s">
        <v>201</v>
      </c>
      <c r="U147" s="47" t="s">
        <v>202</v>
      </c>
      <c r="V147" s="46" t="s">
        <v>203</v>
      </c>
      <c r="W147" s="46" t="s">
        <v>211</v>
      </c>
      <c r="X147" s="46">
        <v>1</v>
      </c>
      <c r="Y147" s="46">
        <v>1</v>
      </c>
      <c r="Z147" s="46">
        <v>0</v>
      </c>
      <c r="AA147">
        <f t="shared" si="2"/>
        <v>1</v>
      </c>
      <c r="AB147" t="s">
        <v>0</v>
      </c>
      <c r="AC147" t="s">
        <v>217</v>
      </c>
      <c r="AD147" t="s">
        <v>24</v>
      </c>
    </row>
    <row r="148" spans="1:30" hidden="1" x14ac:dyDescent="0.35">
      <c r="A148" s="46" t="s">
        <v>188</v>
      </c>
      <c r="B148" s="46">
        <v>84841</v>
      </c>
      <c r="C148" s="46">
        <v>5517</v>
      </c>
      <c r="D148" s="46">
        <v>455388</v>
      </c>
      <c r="E148" s="46">
        <v>117572</v>
      </c>
      <c r="F148" s="47" t="s">
        <v>371</v>
      </c>
      <c r="G148" s="46">
        <v>3216928</v>
      </c>
      <c r="H148" s="47" t="s">
        <v>190</v>
      </c>
      <c r="I148" s="48">
        <v>45555</v>
      </c>
      <c r="J148" s="47" t="s">
        <v>191</v>
      </c>
      <c r="K148" s="47" t="s">
        <v>213</v>
      </c>
      <c r="L148" s="46" t="s">
        <v>193</v>
      </c>
      <c r="M148" s="46" t="s">
        <v>372</v>
      </c>
      <c r="N148" s="46" t="s">
        <v>195</v>
      </c>
      <c r="O148" s="46" t="s">
        <v>210</v>
      </c>
      <c r="P148" s="47" t="s">
        <v>373</v>
      </c>
      <c r="Q148" s="47" t="s">
        <v>198</v>
      </c>
      <c r="R148" s="47" t="s">
        <v>199</v>
      </c>
      <c r="S148" s="47" t="s">
        <v>374</v>
      </c>
      <c r="T148" s="46" t="s">
        <v>201</v>
      </c>
      <c r="U148" s="47" t="s">
        <v>202</v>
      </c>
      <c r="V148" s="46" t="s">
        <v>207</v>
      </c>
      <c r="W148" s="46" t="s">
        <v>204</v>
      </c>
      <c r="X148" s="46">
        <v>2</v>
      </c>
      <c r="Y148" s="46">
        <v>0</v>
      </c>
      <c r="Z148" s="46">
        <v>0</v>
      </c>
      <c r="AA148">
        <f t="shared" si="2"/>
        <v>0</v>
      </c>
      <c r="AB148" t="s">
        <v>3</v>
      </c>
      <c r="AC148" t="s">
        <v>205</v>
      </c>
      <c r="AD148" t="s">
        <v>24</v>
      </c>
    </row>
    <row r="149" spans="1:30" hidden="1" x14ac:dyDescent="0.35">
      <c r="A149" s="46" t="s">
        <v>188</v>
      </c>
      <c r="B149" s="46">
        <v>85208</v>
      </c>
      <c r="C149" s="46">
        <v>5614</v>
      </c>
      <c r="D149" s="46">
        <v>456943</v>
      </c>
      <c r="E149" s="46">
        <v>114168</v>
      </c>
      <c r="F149" s="47" t="s">
        <v>375</v>
      </c>
      <c r="G149" s="46">
        <v>2963565</v>
      </c>
      <c r="H149" s="47" t="s">
        <v>190</v>
      </c>
      <c r="I149" s="48">
        <v>44425</v>
      </c>
      <c r="J149" s="47" t="s">
        <v>202</v>
      </c>
      <c r="K149" s="47" t="s">
        <v>213</v>
      </c>
      <c r="L149" s="46" t="s">
        <v>193</v>
      </c>
      <c r="M149" s="46" t="s">
        <v>223</v>
      </c>
      <c r="N149" s="46" t="s">
        <v>195</v>
      </c>
      <c r="O149" s="46" t="s">
        <v>224</v>
      </c>
      <c r="P149" s="47" t="s">
        <v>376</v>
      </c>
      <c r="Q149" s="47" t="s">
        <v>198</v>
      </c>
      <c r="R149" s="47" t="s">
        <v>377</v>
      </c>
      <c r="S149" s="47" t="s">
        <v>378</v>
      </c>
      <c r="T149" s="46" t="s">
        <v>201</v>
      </c>
      <c r="U149" s="47" t="s">
        <v>191</v>
      </c>
      <c r="V149" s="46" t="s">
        <v>203</v>
      </c>
      <c r="W149" s="46" t="s">
        <v>211</v>
      </c>
      <c r="X149" s="46">
        <v>1</v>
      </c>
      <c r="Y149" s="46">
        <v>1</v>
      </c>
      <c r="Z149" s="46">
        <v>0</v>
      </c>
      <c r="AA149">
        <f t="shared" si="2"/>
        <v>1</v>
      </c>
      <c r="AB149" t="s">
        <v>240</v>
      </c>
      <c r="AC149" t="s">
        <v>241</v>
      </c>
      <c r="AD149" t="s">
        <v>24</v>
      </c>
    </row>
    <row r="150" spans="1:30" hidden="1" x14ac:dyDescent="0.35">
      <c r="A150" s="46" t="s">
        <v>188</v>
      </c>
      <c r="B150" s="46">
        <v>85227</v>
      </c>
      <c r="C150" s="46">
        <v>5113</v>
      </c>
      <c r="D150" s="46">
        <v>451784</v>
      </c>
      <c r="E150" s="46">
        <v>113185</v>
      </c>
      <c r="F150" s="47" t="s">
        <v>379</v>
      </c>
      <c r="G150" s="46">
        <v>2963968</v>
      </c>
      <c r="H150" s="47" t="s">
        <v>190</v>
      </c>
      <c r="I150" s="48">
        <v>44435</v>
      </c>
      <c r="J150" s="47" t="s">
        <v>202</v>
      </c>
      <c r="K150" s="47" t="s">
        <v>192</v>
      </c>
      <c r="L150" s="46" t="s">
        <v>230</v>
      </c>
      <c r="M150" s="46" t="s">
        <v>223</v>
      </c>
      <c r="N150" s="46" t="s">
        <v>195</v>
      </c>
      <c r="O150" s="46" t="s">
        <v>224</v>
      </c>
      <c r="P150" s="47" t="s">
        <v>380</v>
      </c>
      <c r="Q150" s="47" t="s">
        <v>198</v>
      </c>
      <c r="R150" s="47" t="s">
        <v>366</v>
      </c>
      <c r="S150" s="47" t="s">
        <v>381</v>
      </c>
      <c r="T150" s="46" t="s">
        <v>201</v>
      </c>
      <c r="U150" s="47" t="s">
        <v>191</v>
      </c>
      <c r="V150" s="46" t="s">
        <v>203</v>
      </c>
      <c r="W150" s="46" t="s">
        <v>204</v>
      </c>
      <c r="X150" s="46">
        <v>4</v>
      </c>
      <c r="Y150" s="46">
        <v>5</v>
      </c>
      <c r="Z150" s="46">
        <v>0</v>
      </c>
      <c r="AA150">
        <f t="shared" si="2"/>
        <v>5</v>
      </c>
      <c r="AB150" t="s">
        <v>240</v>
      </c>
      <c r="AC150" t="s">
        <v>241</v>
      </c>
      <c r="AD150" t="s">
        <v>24</v>
      </c>
    </row>
    <row r="151" spans="1:30" hidden="1" x14ac:dyDescent="0.35">
      <c r="A151" s="46" t="s">
        <v>188</v>
      </c>
      <c r="B151" s="46">
        <v>85227</v>
      </c>
      <c r="C151" s="46">
        <v>5113</v>
      </c>
      <c r="D151" s="46">
        <v>451784</v>
      </c>
      <c r="E151" s="46">
        <v>113185</v>
      </c>
      <c r="F151" s="47" t="s">
        <v>379</v>
      </c>
      <c r="G151" s="46">
        <v>2963968</v>
      </c>
      <c r="H151" s="47" t="s">
        <v>190</v>
      </c>
      <c r="I151" s="48">
        <v>44435</v>
      </c>
      <c r="J151" s="47" t="s">
        <v>202</v>
      </c>
      <c r="K151" s="47" t="s">
        <v>192</v>
      </c>
      <c r="L151" s="46" t="s">
        <v>230</v>
      </c>
      <c r="M151" s="46" t="s">
        <v>223</v>
      </c>
      <c r="N151" s="46" t="s">
        <v>195</v>
      </c>
      <c r="O151" s="46" t="s">
        <v>224</v>
      </c>
      <c r="P151" s="47" t="s">
        <v>380</v>
      </c>
      <c r="Q151" s="47" t="s">
        <v>198</v>
      </c>
      <c r="R151" s="47" t="s">
        <v>366</v>
      </c>
      <c r="S151" s="47" t="s">
        <v>381</v>
      </c>
      <c r="T151" s="46" t="s">
        <v>201</v>
      </c>
      <c r="U151" s="47" t="s">
        <v>191</v>
      </c>
      <c r="V151" s="46" t="s">
        <v>203</v>
      </c>
      <c r="W151" s="46" t="s">
        <v>206</v>
      </c>
      <c r="X151" s="46">
        <v>1</v>
      </c>
      <c r="Y151" s="46">
        <v>3</v>
      </c>
      <c r="Z151" s="46">
        <v>0</v>
      </c>
      <c r="AA151">
        <f t="shared" si="2"/>
        <v>3</v>
      </c>
      <c r="AB151" t="s">
        <v>240</v>
      </c>
      <c r="AC151" t="s">
        <v>241</v>
      </c>
      <c r="AD151" t="s">
        <v>24</v>
      </c>
    </row>
    <row r="152" spans="1:30" hidden="1" x14ac:dyDescent="0.35">
      <c r="A152" s="46" t="s">
        <v>188</v>
      </c>
      <c r="B152" s="46">
        <v>85227</v>
      </c>
      <c r="C152" s="46">
        <v>5113</v>
      </c>
      <c r="D152" s="46">
        <v>451784</v>
      </c>
      <c r="E152" s="46">
        <v>113185</v>
      </c>
      <c r="F152" s="47" t="s">
        <v>379</v>
      </c>
      <c r="G152" s="46">
        <v>2963968</v>
      </c>
      <c r="H152" s="47" t="s">
        <v>190</v>
      </c>
      <c r="I152" s="48">
        <v>44435</v>
      </c>
      <c r="J152" s="47" t="s">
        <v>202</v>
      </c>
      <c r="K152" s="47" t="s">
        <v>192</v>
      </c>
      <c r="L152" s="46" t="s">
        <v>230</v>
      </c>
      <c r="M152" s="46" t="s">
        <v>223</v>
      </c>
      <c r="N152" s="46" t="s">
        <v>195</v>
      </c>
      <c r="O152" s="46" t="s">
        <v>224</v>
      </c>
      <c r="P152" s="47" t="s">
        <v>380</v>
      </c>
      <c r="Q152" s="47" t="s">
        <v>198</v>
      </c>
      <c r="R152" s="47" t="s">
        <v>366</v>
      </c>
      <c r="S152" s="47" t="s">
        <v>381</v>
      </c>
      <c r="T152" s="46" t="s">
        <v>201</v>
      </c>
      <c r="U152" s="47" t="s">
        <v>191</v>
      </c>
      <c r="V152" s="46" t="s">
        <v>203</v>
      </c>
      <c r="W152" s="46" t="s">
        <v>211</v>
      </c>
      <c r="X152" s="46">
        <v>1</v>
      </c>
      <c r="Y152" s="46">
        <v>2</v>
      </c>
      <c r="Z152" s="46">
        <v>0</v>
      </c>
      <c r="AA152">
        <f t="shared" si="2"/>
        <v>2</v>
      </c>
      <c r="AB152" t="s">
        <v>240</v>
      </c>
      <c r="AC152" t="s">
        <v>241</v>
      </c>
      <c r="AD152" t="s">
        <v>24</v>
      </c>
    </row>
    <row r="153" spans="1:30" hidden="1" x14ac:dyDescent="0.35">
      <c r="A153" s="46" t="s">
        <v>188</v>
      </c>
      <c r="B153" s="46">
        <v>85227</v>
      </c>
      <c r="C153" s="46">
        <v>5113</v>
      </c>
      <c r="D153" s="46">
        <v>451784</v>
      </c>
      <c r="E153" s="46">
        <v>113185</v>
      </c>
      <c r="F153" s="47" t="s">
        <v>379</v>
      </c>
      <c r="G153" s="46">
        <v>2963968</v>
      </c>
      <c r="H153" s="47" t="s">
        <v>190</v>
      </c>
      <c r="I153" s="48">
        <v>44435</v>
      </c>
      <c r="J153" s="47" t="s">
        <v>202</v>
      </c>
      <c r="K153" s="47" t="s">
        <v>192</v>
      </c>
      <c r="L153" s="46" t="s">
        <v>230</v>
      </c>
      <c r="M153" s="46" t="s">
        <v>223</v>
      </c>
      <c r="N153" s="46" t="s">
        <v>195</v>
      </c>
      <c r="O153" s="46" t="s">
        <v>224</v>
      </c>
      <c r="P153" s="47" t="s">
        <v>380</v>
      </c>
      <c r="Q153" s="47" t="s">
        <v>198</v>
      </c>
      <c r="R153" s="47" t="s">
        <v>366</v>
      </c>
      <c r="S153" s="47" t="s">
        <v>381</v>
      </c>
      <c r="T153" s="46" t="s">
        <v>201</v>
      </c>
      <c r="U153" s="47" t="s">
        <v>191</v>
      </c>
      <c r="V153" s="46" t="s">
        <v>207</v>
      </c>
      <c r="W153" s="46" t="s">
        <v>231</v>
      </c>
      <c r="X153" s="46">
        <v>7</v>
      </c>
      <c r="Y153" s="46">
        <v>7</v>
      </c>
      <c r="Z153" s="46">
        <v>0</v>
      </c>
      <c r="AA153">
        <f t="shared" si="2"/>
        <v>7</v>
      </c>
      <c r="AB153" t="s">
        <v>240</v>
      </c>
      <c r="AC153" t="s">
        <v>241</v>
      </c>
      <c r="AD153" t="s">
        <v>24</v>
      </c>
    </row>
    <row r="154" spans="1:30" hidden="1" x14ac:dyDescent="0.35">
      <c r="A154" s="46" t="s">
        <v>188</v>
      </c>
      <c r="B154" s="46">
        <v>85227</v>
      </c>
      <c r="C154" s="46">
        <v>5113</v>
      </c>
      <c r="D154" s="46">
        <v>451784</v>
      </c>
      <c r="E154" s="46">
        <v>113185</v>
      </c>
      <c r="F154" s="47" t="s">
        <v>379</v>
      </c>
      <c r="G154" s="46">
        <v>2963968</v>
      </c>
      <c r="H154" s="47" t="s">
        <v>190</v>
      </c>
      <c r="I154" s="48">
        <v>44435</v>
      </c>
      <c r="J154" s="47" t="s">
        <v>202</v>
      </c>
      <c r="K154" s="47" t="s">
        <v>192</v>
      </c>
      <c r="L154" s="46" t="s">
        <v>230</v>
      </c>
      <c r="M154" s="46" t="s">
        <v>223</v>
      </c>
      <c r="N154" s="46" t="s">
        <v>195</v>
      </c>
      <c r="O154" s="46" t="s">
        <v>224</v>
      </c>
      <c r="P154" s="47" t="s">
        <v>380</v>
      </c>
      <c r="Q154" s="47" t="s">
        <v>198</v>
      </c>
      <c r="R154" s="47" t="s">
        <v>366</v>
      </c>
      <c r="S154" s="47" t="s">
        <v>381</v>
      </c>
      <c r="T154" s="46" t="s">
        <v>201</v>
      </c>
      <c r="U154" s="47" t="s">
        <v>191</v>
      </c>
      <c r="V154" s="46" t="s">
        <v>207</v>
      </c>
      <c r="W154" s="46" t="s">
        <v>204</v>
      </c>
      <c r="X154" s="46">
        <v>14</v>
      </c>
      <c r="Y154" s="46">
        <v>14</v>
      </c>
      <c r="Z154" s="46">
        <v>0</v>
      </c>
      <c r="AA154">
        <f t="shared" si="2"/>
        <v>14</v>
      </c>
      <c r="AB154" t="s">
        <v>240</v>
      </c>
      <c r="AC154" t="s">
        <v>241</v>
      </c>
      <c r="AD154" t="s">
        <v>24</v>
      </c>
    </row>
    <row r="155" spans="1:30" hidden="1" x14ac:dyDescent="0.35">
      <c r="A155" s="46" t="s">
        <v>188</v>
      </c>
      <c r="B155" s="46">
        <v>85351</v>
      </c>
      <c r="C155" s="46">
        <v>6010</v>
      </c>
      <c r="D155" s="46">
        <v>460197</v>
      </c>
      <c r="E155" s="46">
        <v>110387</v>
      </c>
      <c r="F155" s="47" t="s">
        <v>382</v>
      </c>
      <c r="G155" s="46">
        <v>2969223</v>
      </c>
      <c r="H155" s="47" t="s">
        <v>190</v>
      </c>
      <c r="I155" s="48">
        <v>44463</v>
      </c>
      <c r="J155" s="47" t="s">
        <v>202</v>
      </c>
      <c r="K155" s="47" t="s">
        <v>213</v>
      </c>
      <c r="L155" s="46" t="s">
        <v>193</v>
      </c>
      <c r="M155" s="46" t="s">
        <v>223</v>
      </c>
      <c r="N155" s="46" t="s">
        <v>195</v>
      </c>
      <c r="O155" s="46" t="s">
        <v>224</v>
      </c>
      <c r="P155" s="47" t="s">
        <v>383</v>
      </c>
      <c r="Q155" s="47" t="s">
        <v>198</v>
      </c>
      <c r="R155" s="47" t="s">
        <v>384</v>
      </c>
      <c r="S155" s="47" t="s">
        <v>385</v>
      </c>
      <c r="T155" s="46" t="s">
        <v>201</v>
      </c>
      <c r="U155" s="47" t="s">
        <v>191</v>
      </c>
      <c r="V155" s="46" t="s">
        <v>203</v>
      </c>
      <c r="W155" s="46" t="s">
        <v>206</v>
      </c>
      <c r="X155" s="46">
        <v>2</v>
      </c>
      <c r="Y155" s="46">
        <v>0</v>
      </c>
      <c r="Z155" s="46">
        <v>0</v>
      </c>
      <c r="AA155">
        <f t="shared" si="2"/>
        <v>0</v>
      </c>
      <c r="AB155" t="s">
        <v>386</v>
      </c>
      <c r="AC155" t="s">
        <v>322</v>
      </c>
      <c r="AD155" t="s">
        <v>24</v>
      </c>
    </row>
    <row r="156" spans="1:30" hidden="1" x14ac:dyDescent="0.35">
      <c r="A156" s="46" t="s">
        <v>188</v>
      </c>
      <c r="B156" s="46">
        <v>85351</v>
      </c>
      <c r="C156" s="46">
        <v>6010</v>
      </c>
      <c r="D156" s="46">
        <v>460197</v>
      </c>
      <c r="E156" s="46">
        <v>110387</v>
      </c>
      <c r="F156" s="47" t="s">
        <v>382</v>
      </c>
      <c r="G156" s="46">
        <v>2969223</v>
      </c>
      <c r="H156" s="47" t="s">
        <v>190</v>
      </c>
      <c r="I156" s="48">
        <v>44463</v>
      </c>
      <c r="J156" s="47" t="s">
        <v>202</v>
      </c>
      <c r="K156" s="47" t="s">
        <v>213</v>
      </c>
      <c r="L156" s="46" t="s">
        <v>193</v>
      </c>
      <c r="M156" s="46" t="s">
        <v>223</v>
      </c>
      <c r="N156" s="46" t="s">
        <v>195</v>
      </c>
      <c r="O156" s="46" t="s">
        <v>224</v>
      </c>
      <c r="P156" s="47" t="s">
        <v>383</v>
      </c>
      <c r="Q156" s="47" t="s">
        <v>198</v>
      </c>
      <c r="R156" s="47" t="s">
        <v>384</v>
      </c>
      <c r="S156" s="47" t="s">
        <v>385</v>
      </c>
      <c r="T156" s="46" t="s">
        <v>201</v>
      </c>
      <c r="U156" s="47" t="s">
        <v>191</v>
      </c>
      <c r="V156" s="46" t="s">
        <v>203</v>
      </c>
      <c r="W156" s="46" t="s">
        <v>211</v>
      </c>
      <c r="X156" s="46">
        <v>1</v>
      </c>
      <c r="Y156" s="46">
        <v>0</v>
      </c>
      <c r="Z156" s="46">
        <v>0</v>
      </c>
      <c r="AA156">
        <f t="shared" si="2"/>
        <v>0</v>
      </c>
      <c r="AB156" t="s">
        <v>386</v>
      </c>
      <c r="AC156" t="s">
        <v>322</v>
      </c>
      <c r="AD156" t="s">
        <v>24</v>
      </c>
    </row>
    <row r="157" spans="1:30" hidden="1" x14ac:dyDescent="0.35">
      <c r="A157" s="46" t="s">
        <v>188</v>
      </c>
      <c r="B157" s="46">
        <v>85688</v>
      </c>
      <c r="C157" s="46">
        <v>4822</v>
      </c>
      <c r="D157" s="46">
        <v>448307</v>
      </c>
      <c r="E157" s="46">
        <v>122406</v>
      </c>
      <c r="F157" s="47" t="s">
        <v>387</v>
      </c>
      <c r="G157" s="46">
        <v>2977664</v>
      </c>
      <c r="H157" s="47" t="s">
        <v>190</v>
      </c>
      <c r="I157" s="48">
        <v>44391</v>
      </c>
      <c r="J157" s="47" t="s">
        <v>202</v>
      </c>
      <c r="K157" s="47" t="s">
        <v>213</v>
      </c>
      <c r="L157" s="46" t="s">
        <v>193</v>
      </c>
      <c r="M157" s="46" t="s">
        <v>195</v>
      </c>
      <c r="N157" s="46" t="s">
        <v>195</v>
      </c>
      <c r="O157" s="46" t="s">
        <v>224</v>
      </c>
      <c r="P157" s="47" t="s">
        <v>388</v>
      </c>
      <c r="Q157" s="47" t="s">
        <v>198</v>
      </c>
      <c r="R157" s="47" t="s">
        <v>389</v>
      </c>
      <c r="S157" s="47" t="s">
        <v>390</v>
      </c>
      <c r="T157" s="46" t="s">
        <v>391</v>
      </c>
      <c r="U157" s="47" t="s">
        <v>202</v>
      </c>
      <c r="V157" s="46" t="s">
        <v>203</v>
      </c>
      <c r="W157" s="46" t="s">
        <v>206</v>
      </c>
      <c r="X157" s="46">
        <v>1</v>
      </c>
      <c r="Y157" s="46">
        <v>0</v>
      </c>
      <c r="Z157" s="46">
        <v>0</v>
      </c>
      <c r="AA157">
        <f t="shared" si="2"/>
        <v>0</v>
      </c>
      <c r="AB157" t="s">
        <v>240</v>
      </c>
      <c r="AC157" t="s">
        <v>241</v>
      </c>
      <c r="AD157" t="s">
        <v>24</v>
      </c>
    </row>
    <row r="158" spans="1:30" hidden="1" x14ac:dyDescent="0.35">
      <c r="A158" s="46" t="s">
        <v>188</v>
      </c>
      <c r="B158" s="46">
        <v>85691</v>
      </c>
      <c r="C158" s="46">
        <v>5515</v>
      </c>
      <c r="D158" s="46">
        <v>455836</v>
      </c>
      <c r="E158" s="46">
        <v>115641</v>
      </c>
      <c r="F158" s="47" t="s">
        <v>392</v>
      </c>
      <c r="G158" s="46">
        <v>2977665</v>
      </c>
      <c r="H158" s="47" t="s">
        <v>190</v>
      </c>
      <c r="I158" s="48">
        <v>44428</v>
      </c>
      <c r="J158" s="47" t="s">
        <v>202</v>
      </c>
      <c r="K158" s="47" t="s">
        <v>213</v>
      </c>
      <c r="L158" s="46" t="s">
        <v>193</v>
      </c>
      <c r="M158" s="46" t="s">
        <v>195</v>
      </c>
      <c r="N158" s="46" t="s">
        <v>195</v>
      </c>
      <c r="O158" s="46" t="s">
        <v>224</v>
      </c>
      <c r="P158" s="47" t="s">
        <v>393</v>
      </c>
      <c r="Q158" s="47" t="s">
        <v>198</v>
      </c>
      <c r="R158" s="47" t="s">
        <v>325</v>
      </c>
      <c r="S158" s="47" t="s">
        <v>394</v>
      </c>
      <c r="T158" s="46" t="s">
        <v>391</v>
      </c>
      <c r="U158" s="47" t="s">
        <v>202</v>
      </c>
      <c r="V158" s="46" t="s">
        <v>203</v>
      </c>
      <c r="W158" s="46" t="s">
        <v>206</v>
      </c>
      <c r="X158" s="46">
        <v>1</v>
      </c>
      <c r="Y158" s="46">
        <v>0</v>
      </c>
      <c r="Z158" s="46">
        <v>0</v>
      </c>
      <c r="AA158">
        <f t="shared" si="2"/>
        <v>0</v>
      </c>
      <c r="AB158" t="s">
        <v>240</v>
      </c>
      <c r="AC158" t="s">
        <v>241</v>
      </c>
      <c r="AD158" t="s">
        <v>24</v>
      </c>
    </row>
    <row r="159" spans="1:30" hidden="1" x14ac:dyDescent="0.35">
      <c r="A159" s="46" t="s">
        <v>188</v>
      </c>
      <c r="B159" s="46">
        <v>85692</v>
      </c>
      <c r="C159" s="46">
        <v>5139</v>
      </c>
      <c r="D159" s="46">
        <v>451762</v>
      </c>
      <c r="E159" s="46">
        <v>139039</v>
      </c>
      <c r="F159" s="47" t="s">
        <v>395</v>
      </c>
      <c r="G159" s="46">
        <v>2977667</v>
      </c>
      <c r="H159" s="47" t="s">
        <v>190</v>
      </c>
      <c r="I159" s="48">
        <v>44426</v>
      </c>
      <c r="J159" s="47" t="s">
        <v>202</v>
      </c>
      <c r="K159" s="47" t="s">
        <v>213</v>
      </c>
      <c r="L159" s="46" t="s">
        <v>396</v>
      </c>
      <c r="M159" s="46" t="s">
        <v>259</v>
      </c>
      <c r="N159" s="46" t="s">
        <v>195</v>
      </c>
      <c r="O159" s="46" t="s">
        <v>224</v>
      </c>
      <c r="P159" s="47" t="s">
        <v>397</v>
      </c>
      <c r="Q159" s="47" t="s">
        <v>198</v>
      </c>
      <c r="R159" s="47" t="s">
        <v>314</v>
      </c>
      <c r="S159" s="47" t="s">
        <v>398</v>
      </c>
      <c r="T159" s="46" t="s">
        <v>201</v>
      </c>
      <c r="U159" s="47" t="s">
        <v>202</v>
      </c>
      <c r="V159" s="46" t="s">
        <v>207</v>
      </c>
      <c r="W159" s="46" t="s">
        <v>231</v>
      </c>
      <c r="X159" s="46">
        <v>0</v>
      </c>
      <c r="Y159" s="46">
        <v>4</v>
      </c>
      <c r="Z159" s="46">
        <v>0</v>
      </c>
      <c r="AA159">
        <f t="shared" si="2"/>
        <v>4</v>
      </c>
      <c r="AB159" t="s">
        <v>399</v>
      </c>
      <c r="AC159" t="s">
        <v>360</v>
      </c>
      <c r="AD159" t="s">
        <v>24</v>
      </c>
    </row>
    <row r="160" spans="1:30" hidden="1" x14ac:dyDescent="0.35">
      <c r="A160" s="46" t="s">
        <v>188</v>
      </c>
      <c r="B160" s="46">
        <v>85692</v>
      </c>
      <c r="C160" s="46">
        <v>5139</v>
      </c>
      <c r="D160" s="46">
        <v>451762</v>
      </c>
      <c r="E160" s="46">
        <v>139039</v>
      </c>
      <c r="F160" s="47" t="s">
        <v>395</v>
      </c>
      <c r="G160" s="46">
        <v>2977667</v>
      </c>
      <c r="H160" s="47" t="s">
        <v>190</v>
      </c>
      <c r="I160" s="48">
        <v>44426</v>
      </c>
      <c r="J160" s="47" t="s">
        <v>202</v>
      </c>
      <c r="K160" s="47" t="s">
        <v>213</v>
      </c>
      <c r="L160" s="46" t="s">
        <v>396</v>
      </c>
      <c r="M160" s="46" t="s">
        <v>259</v>
      </c>
      <c r="N160" s="46" t="s">
        <v>195</v>
      </c>
      <c r="O160" s="46" t="s">
        <v>224</v>
      </c>
      <c r="P160" s="47" t="s">
        <v>397</v>
      </c>
      <c r="Q160" s="47" t="s">
        <v>198</v>
      </c>
      <c r="R160" s="47" t="s">
        <v>314</v>
      </c>
      <c r="S160" s="47" t="s">
        <v>398</v>
      </c>
      <c r="T160" s="46" t="s">
        <v>201</v>
      </c>
      <c r="U160" s="47" t="s">
        <v>202</v>
      </c>
      <c r="V160" s="46" t="s">
        <v>207</v>
      </c>
      <c r="W160" s="46" t="s">
        <v>204</v>
      </c>
      <c r="X160" s="46">
        <v>0</v>
      </c>
      <c r="Y160" s="46">
        <v>2</v>
      </c>
      <c r="Z160" s="46">
        <v>0</v>
      </c>
      <c r="AA160">
        <f t="shared" si="2"/>
        <v>2</v>
      </c>
      <c r="AB160" t="s">
        <v>399</v>
      </c>
      <c r="AC160" t="s">
        <v>360</v>
      </c>
      <c r="AD160" t="s">
        <v>24</v>
      </c>
    </row>
    <row r="161" spans="1:30" hidden="1" x14ac:dyDescent="0.35">
      <c r="A161" s="46" t="s">
        <v>188</v>
      </c>
      <c r="B161" s="46">
        <v>86214</v>
      </c>
      <c r="C161" s="46">
        <v>4629</v>
      </c>
      <c r="D161" s="46">
        <v>446546</v>
      </c>
      <c r="E161" s="46">
        <v>129662</v>
      </c>
      <c r="F161" s="47" t="s">
        <v>400</v>
      </c>
      <c r="G161" s="46">
        <v>2993309</v>
      </c>
      <c r="H161" s="47" t="s">
        <v>190</v>
      </c>
      <c r="I161" s="48">
        <v>44497</v>
      </c>
      <c r="J161" s="47" t="s">
        <v>202</v>
      </c>
      <c r="K161" s="47" t="s">
        <v>213</v>
      </c>
      <c r="L161" s="46" t="s">
        <v>193</v>
      </c>
      <c r="M161" s="46" t="s">
        <v>195</v>
      </c>
      <c r="N161" s="46" t="s">
        <v>195</v>
      </c>
      <c r="O161" s="46" t="s">
        <v>196</v>
      </c>
      <c r="P161" s="47" t="s">
        <v>401</v>
      </c>
      <c r="Q161" s="47" t="s">
        <v>198</v>
      </c>
      <c r="R161" s="47" t="s">
        <v>188</v>
      </c>
      <c r="S161" s="47" t="s">
        <v>402</v>
      </c>
      <c r="T161" s="46" t="s">
        <v>201</v>
      </c>
      <c r="U161" s="47" t="s">
        <v>191</v>
      </c>
      <c r="V161" s="46" t="s">
        <v>203</v>
      </c>
      <c r="W161" s="46" t="s">
        <v>211</v>
      </c>
      <c r="X161" s="46">
        <v>2</v>
      </c>
      <c r="Y161" s="46">
        <v>2</v>
      </c>
      <c r="Z161" s="46">
        <v>1</v>
      </c>
      <c r="AA161">
        <f t="shared" si="2"/>
        <v>1</v>
      </c>
      <c r="AB161" t="s">
        <v>0</v>
      </c>
      <c r="AC161" t="s">
        <v>217</v>
      </c>
      <c r="AD161" t="s">
        <v>24</v>
      </c>
    </row>
    <row r="162" spans="1:30" hidden="1" x14ac:dyDescent="0.35">
      <c r="A162" s="46" t="s">
        <v>188</v>
      </c>
      <c r="B162" s="46">
        <v>86214</v>
      </c>
      <c r="C162" s="46">
        <v>4629</v>
      </c>
      <c r="D162" s="46">
        <v>446546</v>
      </c>
      <c r="E162" s="46">
        <v>129662</v>
      </c>
      <c r="F162" s="47" t="s">
        <v>400</v>
      </c>
      <c r="G162" s="46">
        <v>2993309</v>
      </c>
      <c r="H162" s="47" t="s">
        <v>190</v>
      </c>
      <c r="I162" s="48">
        <v>44497</v>
      </c>
      <c r="J162" s="47" t="s">
        <v>202</v>
      </c>
      <c r="K162" s="47" t="s">
        <v>213</v>
      </c>
      <c r="L162" s="46" t="s">
        <v>193</v>
      </c>
      <c r="M162" s="46" t="s">
        <v>195</v>
      </c>
      <c r="N162" s="46" t="s">
        <v>195</v>
      </c>
      <c r="O162" s="46" t="s">
        <v>196</v>
      </c>
      <c r="P162" s="47" t="s">
        <v>401</v>
      </c>
      <c r="Q162" s="47" t="s">
        <v>198</v>
      </c>
      <c r="R162" s="47" t="s">
        <v>188</v>
      </c>
      <c r="S162" s="47" t="s">
        <v>402</v>
      </c>
      <c r="T162" s="46" t="s">
        <v>201</v>
      </c>
      <c r="U162" s="47" t="s">
        <v>202</v>
      </c>
      <c r="V162" s="46" t="s">
        <v>203</v>
      </c>
      <c r="W162" s="46" t="s">
        <v>206</v>
      </c>
      <c r="X162" s="46">
        <v>2</v>
      </c>
      <c r="Y162" s="46">
        <v>2</v>
      </c>
      <c r="Z162" s="46">
        <v>0</v>
      </c>
      <c r="AA162">
        <f t="shared" si="2"/>
        <v>2</v>
      </c>
      <c r="AB162" t="s">
        <v>0</v>
      </c>
      <c r="AC162" t="s">
        <v>217</v>
      </c>
      <c r="AD162" t="s">
        <v>24</v>
      </c>
    </row>
    <row r="163" spans="1:30" hidden="1" x14ac:dyDescent="0.35">
      <c r="A163" s="46" t="s">
        <v>188</v>
      </c>
      <c r="B163" s="46">
        <v>86217</v>
      </c>
      <c r="C163" s="46">
        <v>5910</v>
      </c>
      <c r="D163" s="46">
        <v>459544</v>
      </c>
      <c r="E163" s="46">
        <v>110849</v>
      </c>
      <c r="F163" s="47" t="s">
        <v>403</v>
      </c>
      <c r="G163" s="46">
        <v>2995699</v>
      </c>
      <c r="H163" s="47" t="s">
        <v>293</v>
      </c>
      <c r="I163" s="48">
        <v>44503</v>
      </c>
      <c r="J163" s="47" t="s">
        <v>202</v>
      </c>
      <c r="K163" s="47" t="s">
        <v>213</v>
      </c>
      <c r="L163" s="46" t="s">
        <v>193</v>
      </c>
      <c r="M163" s="46" t="s">
        <v>223</v>
      </c>
      <c r="N163" s="46" t="s">
        <v>195</v>
      </c>
      <c r="O163" s="46" t="s">
        <v>210</v>
      </c>
      <c r="P163" s="47" t="s">
        <v>404</v>
      </c>
      <c r="Q163" s="47" t="s">
        <v>198</v>
      </c>
      <c r="R163" s="47" t="s">
        <v>384</v>
      </c>
      <c r="S163" s="47" t="s">
        <v>405</v>
      </c>
      <c r="T163" s="46" t="s">
        <v>201</v>
      </c>
      <c r="U163" s="47" t="s">
        <v>191</v>
      </c>
      <c r="V163" s="46" t="s">
        <v>203</v>
      </c>
      <c r="W163" s="46" t="s">
        <v>206</v>
      </c>
      <c r="X163" s="46">
        <v>0</v>
      </c>
      <c r="Y163" s="46">
        <v>1</v>
      </c>
      <c r="Z163" s="46">
        <v>0</v>
      </c>
      <c r="AA163">
        <f t="shared" si="2"/>
        <v>1</v>
      </c>
      <c r="AB163" t="s">
        <v>406</v>
      </c>
      <c r="AC163" t="s">
        <v>322</v>
      </c>
      <c r="AD163" t="s">
        <v>24</v>
      </c>
    </row>
    <row r="164" spans="1:30" hidden="1" x14ac:dyDescent="0.35">
      <c r="A164" s="46" t="s">
        <v>188</v>
      </c>
      <c r="B164" s="46">
        <v>86218</v>
      </c>
      <c r="C164" s="46">
        <v>4629</v>
      </c>
      <c r="D164" s="46">
        <v>446314</v>
      </c>
      <c r="E164" s="46">
        <v>129051</v>
      </c>
      <c r="F164" s="47" t="s">
        <v>407</v>
      </c>
      <c r="G164" s="46">
        <v>2995700</v>
      </c>
      <c r="H164" s="47" t="s">
        <v>190</v>
      </c>
      <c r="I164" s="48">
        <v>44512</v>
      </c>
      <c r="J164" s="47" t="s">
        <v>202</v>
      </c>
      <c r="K164" s="47" t="s">
        <v>213</v>
      </c>
      <c r="L164" s="46" t="s">
        <v>193</v>
      </c>
      <c r="M164" s="46" t="s">
        <v>195</v>
      </c>
      <c r="N164" s="46" t="s">
        <v>195</v>
      </c>
      <c r="O164" s="46" t="s">
        <v>196</v>
      </c>
      <c r="P164" s="47" t="s">
        <v>408</v>
      </c>
      <c r="Q164" s="47" t="s">
        <v>198</v>
      </c>
      <c r="R164" s="47" t="s">
        <v>188</v>
      </c>
      <c r="S164" s="47" t="s">
        <v>409</v>
      </c>
      <c r="T164" s="46" t="s">
        <v>201</v>
      </c>
      <c r="U164" s="47" t="s">
        <v>202</v>
      </c>
      <c r="V164" s="46" t="s">
        <v>203</v>
      </c>
      <c r="W164" s="46" t="s">
        <v>229</v>
      </c>
      <c r="X164" s="46">
        <v>1</v>
      </c>
      <c r="Y164" s="46">
        <v>1</v>
      </c>
      <c r="Z164" s="46">
        <v>0</v>
      </c>
      <c r="AA164">
        <f t="shared" si="2"/>
        <v>1</v>
      </c>
      <c r="AB164" t="s">
        <v>0</v>
      </c>
      <c r="AC164" t="s">
        <v>217</v>
      </c>
      <c r="AD164" t="s">
        <v>24</v>
      </c>
    </row>
    <row r="165" spans="1:30" hidden="1" x14ac:dyDescent="0.35">
      <c r="A165" s="46" t="s">
        <v>188</v>
      </c>
      <c r="B165" s="46">
        <v>86221</v>
      </c>
      <c r="C165" s="46">
        <v>5415</v>
      </c>
      <c r="D165" s="46">
        <v>454448</v>
      </c>
      <c r="E165" s="46">
        <v>115209</v>
      </c>
      <c r="F165" s="47" t="s">
        <v>410</v>
      </c>
      <c r="G165" s="46">
        <v>2995701</v>
      </c>
      <c r="H165" s="47" t="s">
        <v>293</v>
      </c>
      <c r="I165" s="48">
        <v>44530</v>
      </c>
      <c r="J165" s="47" t="s">
        <v>202</v>
      </c>
      <c r="K165" s="47" t="s">
        <v>213</v>
      </c>
      <c r="L165" s="46" t="s">
        <v>193</v>
      </c>
      <c r="M165" s="46" t="s">
        <v>223</v>
      </c>
      <c r="N165" s="46" t="s">
        <v>195</v>
      </c>
      <c r="O165" s="46" t="s">
        <v>210</v>
      </c>
      <c r="P165" s="47" t="s">
        <v>411</v>
      </c>
      <c r="Q165" s="47" t="s">
        <v>198</v>
      </c>
      <c r="R165" s="47" t="s">
        <v>412</v>
      </c>
      <c r="S165" s="47" t="s">
        <v>413</v>
      </c>
      <c r="T165" s="46" t="s">
        <v>201</v>
      </c>
      <c r="U165" s="47" t="s">
        <v>191</v>
      </c>
      <c r="V165" s="46" t="s">
        <v>203</v>
      </c>
      <c r="W165" s="46" t="s">
        <v>229</v>
      </c>
      <c r="X165" s="46">
        <v>0</v>
      </c>
      <c r="Y165" s="46">
        <v>1</v>
      </c>
      <c r="Z165" s="46">
        <v>0</v>
      </c>
      <c r="AA165">
        <f t="shared" si="2"/>
        <v>1</v>
      </c>
      <c r="AB165" t="s">
        <v>240</v>
      </c>
      <c r="AC165" t="s">
        <v>241</v>
      </c>
      <c r="AD165" t="s">
        <v>24</v>
      </c>
    </row>
    <row r="166" spans="1:30" hidden="1" x14ac:dyDescent="0.35">
      <c r="A166" s="46" t="s">
        <v>188</v>
      </c>
      <c r="B166" s="46">
        <v>86224</v>
      </c>
      <c r="C166" s="46">
        <v>4730</v>
      </c>
      <c r="D166" s="46">
        <v>447250</v>
      </c>
      <c r="E166" s="46">
        <v>130411</v>
      </c>
      <c r="F166" s="47" t="s">
        <v>414</v>
      </c>
      <c r="G166" s="46">
        <v>2995703</v>
      </c>
      <c r="H166" s="47" t="s">
        <v>190</v>
      </c>
      <c r="I166" s="48">
        <v>44518</v>
      </c>
      <c r="J166" s="47" t="s">
        <v>202</v>
      </c>
      <c r="K166" s="47" t="s">
        <v>213</v>
      </c>
      <c r="L166" s="46" t="s">
        <v>193</v>
      </c>
      <c r="M166" s="46" t="s">
        <v>195</v>
      </c>
      <c r="N166" s="46" t="s">
        <v>195</v>
      </c>
      <c r="O166" s="46" t="s">
        <v>224</v>
      </c>
      <c r="P166" s="47" t="s">
        <v>415</v>
      </c>
      <c r="Q166" s="47" t="s">
        <v>198</v>
      </c>
      <c r="R166" s="47" t="s">
        <v>188</v>
      </c>
      <c r="S166" s="47" t="s">
        <v>416</v>
      </c>
      <c r="T166" s="46" t="s">
        <v>201</v>
      </c>
      <c r="U166" s="47" t="s">
        <v>191</v>
      </c>
      <c r="V166" s="46" t="s">
        <v>203</v>
      </c>
      <c r="W166" s="46" t="s">
        <v>204</v>
      </c>
      <c r="X166" s="46">
        <v>0</v>
      </c>
      <c r="Y166" s="46">
        <v>1</v>
      </c>
      <c r="Z166" s="46">
        <v>0</v>
      </c>
      <c r="AA166">
        <f t="shared" si="2"/>
        <v>1</v>
      </c>
      <c r="AB166" t="s">
        <v>0</v>
      </c>
      <c r="AC166" t="s">
        <v>217</v>
      </c>
      <c r="AD166" t="s">
        <v>24</v>
      </c>
    </row>
    <row r="167" spans="1:30" hidden="1" x14ac:dyDescent="0.35">
      <c r="A167" s="46" t="s">
        <v>188</v>
      </c>
      <c r="B167" s="46">
        <v>86225</v>
      </c>
      <c r="C167" s="46">
        <v>4630</v>
      </c>
      <c r="D167" s="46">
        <v>446368</v>
      </c>
      <c r="E167" s="46">
        <v>130165</v>
      </c>
      <c r="F167" s="47" t="s">
        <v>417</v>
      </c>
      <c r="G167" s="46">
        <v>2995704</v>
      </c>
      <c r="H167" s="47" t="s">
        <v>190</v>
      </c>
      <c r="I167" s="48">
        <v>44517</v>
      </c>
      <c r="J167" s="47" t="s">
        <v>202</v>
      </c>
      <c r="K167" s="47" t="s">
        <v>213</v>
      </c>
      <c r="L167" s="46" t="s">
        <v>193</v>
      </c>
      <c r="M167" s="46" t="s">
        <v>195</v>
      </c>
      <c r="N167" s="46" t="s">
        <v>195</v>
      </c>
      <c r="O167" s="46" t="s">
        <v>196</v>
      </c>
      <c r="P167" s="47" t="s">
        <v>418</v>
      </c>
      <c r="Q167" s="47" t="s">
        <v>198</v>
      </c>
      <c r="R167" s="47" t="s">
        <v>188</v>
      </c>
      <c r="S167" s="47" t="s">
        <v>419</v>
      </c>
      <c r="T167" s="46" t="s">
        <v>201</v>
      </c>
      <c r="U167" s="47" t="s">
        <v>202</v>
      </c>
      <c r="V167" s="46" t="s">
        <v>203</v>
      </c>
      <c r="W167" s="46" t="s">
        <v>206</v>
      </c>
      <c r="X167" s="46">
        <v>0</v>
      </c>
      <c r="Y167" s="46">
        <v>0</v>
      </c>
      <c r="Z167" s="46">
        <v>1</v>
      </c>
      <c r="AA167">
        <f t="shared" si="2"/>
        <v>-1</v>
      </c>
      <c r="AB167" t="s">
        <v>0</v>
      </c>
      <c r="AC167" t="s">
        <v>217</v>
      </c>
      <c r="AD167" t="s">
        <v>24</v>
      </c>
    </row>
    <row r="168" spans="1:30" hidden="1" x14ac:dyDescent="0.35">
      <c r="A168" s="46" t="s">
        <v>188</v>
      </c>
      <c r="B168" s="46">
        <v>86225</v>
      </c>
      <c r="C168" s="46">
        <v>4630</v>
      </c>
      <c r="D168" s="46">
        <v>446368</v>
      </c>
      <c r="E168" s="46">
        <v>130165</v>
      </c>
      <c r="F168" s="47" t="s">
        <v>417</v>
      </c>
      <c r="G168" s="46">
        <v>2995704</v>
      </c>
      <c r="H168" s="47" t="s">
        <v>190</v>
      </c>
      <c r="I168" s="48">
        <v>44517</v>
      </c>
      <c r="J168" s="47" t="s">
        <v>202</v>
      </c>
      <c r="K168" s="47" t="s">
        <v>213</v>
      </c>
      <c r="L168" s="46" t="s">
        <v>193</v>
      </c>
      <c r="M168" s="46" t="s">
        <v>195</v>
      </c>
      <c r="N168" s="46" t="s">
        <v>195</v>
      </c>
      <c r="O168" s="46" t="s">
        <v>196</v>
      </c>
      <c r="P168" s="47" t="s">
        <v>418</v>
      </c>
      <c r="Q168" s="47" t="s">
        <v>198</v>
      </c>
      <c r="R168" s="47" t="s">
        <v>188</v>
      </c>
      <c r="S168" s="47" t="s">
        <v>419</v>
      </c>
      <c r="T168" s="46" t="s">
        <v>201</v>
      </c>
      <c r="U168" s="47" t="s">
        <v>202</v>
      </c>
      <c r="V168" s="46" t="s">
        <v>203</v>
      </c>
      <c r="W168" s="46" t="s">
        <v>211</v>
      </c>
      <c r="X168" s="46">
        <v>1</v>
      </c>
      <c r="Y168" s="46">
        <v>1</v>
      </c>
      <c r="Z168" s="46">
        <v>0</v>
      </c>
      <c r="AA168">
        <f t="shared" si="2"/>
        <v>1</v>
      </c>
      <c r="AB168" t="s">
        <v>0</v>
      </c>
      <c r="AC168" t="s">
        <v>217</v>
      </c>
      <c r="AD168" t="s">
        <v>24</v>
      </c>
    </row>
    <row r="169" spans="1:30" hidden="1" x14ac:dyDescent="0.35">
      <c r="A169" s="46" t="s">
        <v>188</v>
      </c>
      <c r="B169" s="46">
        <v>86286</v>
      </c>
      <c r="C169" s="46">
        <v>5237</v>
      </c>
      <c r="D169" s="46">
        <v>452002</v>
      </c>
      <c r="E169" s="46">
        <v>137397</v>
      </c>
      <c r="F169" s="47" t="s">
        <v>420</v>
      </c>
      <c r="G169" s="46">
        <v>2998498</v>
      </c>
      <c r="H169" s="47" t="s">
        <v>190</v>
      </c>
      <c r="I169" s="48">
        <v>44546</v>
      </c>
      <c r="J169" s="47" t="s">
        <v>202</v>
      </c>
      <c r="K169" s="47" t="s">
        <v>213</v>
      </c>
      <c r="L169" s="46" t="s">
        <v>193</v>
      </c>
      <c r="M169" s="46" t="s">
        <v>195</v>
      </c>
      <c r="N169" s="46" t="s">
        <v>195</v>
      </c>
      <c r="O169" s="46" t="s">
        <v>196</v>
      </c>
      <c r="P169" s="47" t="s">
        <v>421</v>
      </c>
      <c r="Q169" s="47" t="s">
        <v>198</v>
      </c>
      <c r="R169" s="47" t="s">
        <v>422</v>
      </c>
      <c r="S169" s="47" t="s">
        <v>423</v>
      </c>
      <c r="T169" s="46" t="s">
        <v>201</v>
      </c>
      <c r="U169" s="47" t="s">
        <v>202</v>
      </c>
      <c r="V169" s="46" t="s">
        <v>203</v>
      </c>
      <c r="W169" s="46" t="s">
        <v>204</v>
      </c>
      <c r="X169" s="46">
        <v>0</v>
      </c>
      <c r="Y169" s="46">
        <v>0</v>
      </c>
      <c r="Z169" s="46">
        <v>1</v>
      </c>
      <c r="AA169">
        <f t="shared" si="2"/>
        <v>-1</v>
      </c>
      <c r="AB169" t="s">
        <v>240</v>
      </c>
      <c r="AC169" t="s">
        <v>241</v>
      </c>
      <c r="AD169" t="s">
        <v>24</v>
      </c>
    </row>
    <row r="170" spans="1:30" hidden="1" x14ac:dyDescent="0.35">
      <c r="A170" s="46" t="s">
        <v>188</v>
      </c>
      <c r="B170" s="46">
        <v>86286</v>
      </c>
      <c r="C170" s="46">
        <v>5237</v>
      </c>
      <c r="D170" s="46">
        <v>452002</v>
      </c>
      <c r="E170" s="46">
        <v>137397</v>
      </c>
      <c r="F170" s="47" t="s">
        <v>420</v>
      </c>
      <c r="G170" s="46">
        <v>2998498</v>
      </c>
      <c r="H170" s="47" t="s">
        <v>190</v>
      </c>
      <c r="I170" s="48">
        <v>44546</v>
      </c>
      <c r="J170" s="47" t="s">
        <v>202</v>
      </c>
      <c r="K170" s="47" t="s">
        <v>213</v>
      </c>
      <c r="L170" s="46" t="s">
        <v>193</v>
      </c>
      <c r="M170" s="46" t="s">
        <v>195</v>
      </c>
      <c r="N170" s="46" t="s">
        <v>195</v>
      </c>
      <c r="O170" s="46" t="s">
        <v>196</v>
      </c>
      <c r="P170" s="47" t="s">
        <v>421</v>
      </c>
      <c r="Q170" s="47" t="s">
        <v>198</v>
      </c>
      <c r="R170" s="47" t="s">
        <v>422</v>
      </c>
      <c r="S170" s="47" t="s">
        <v>423</v>
      </c>
      <c r="T170" s="46" t="s">
        <v>201</v>
      </c>
      <c r="U170" s="47" t="s">
        <v>202</v>
      </c>
      <c r="V170" s="46" t="s">
        <v>203</v>
      </c>
      <c r="W170" s="46" t="s">
        <v>206</v>
      </c>
      <c r="X170" s="46">
        <v>1</v>
      </c>
      <c r="Y170" s="46">
        <v>1</v>
      </c>
      <c r="Z170" s="46">
        <v>0</v>
      </c>
      <c r="AA170">
        <f t="shared" si="2"/>
        <v>1</v>
      </c>
      <c r="AB170" t="s">
        <v>240</v>
      </c>
      <c r="AC170" t="s">
        <v>241</v>
      </c>
      <c r="AD170" t="s">
        <v>24</v>
      </c>
    </row>
    <row r="171" spans="1:30" hidden="1" x14ac:dyDescent="0.35">
      <c r="A171" s="46" t="s">
        <v>188</v>
      </c>
      <c r="B171" s="46">
        <v>86288</v>
      </c>
      <c r="C171" s="46">
        <v>6213</v>
      </c>
      <c r="D171" s="46">
        <v>462842</v>
      </c>
      <c r="E171" s="46">
        <v>113255</v>
      </c>
      <c r="F171" s="47" t="s">
        <v>424</v>
      </c>
      <c r="G171" s="46">
        <v>2997713</v>
      </c>
      <c r="H171" s="47" t="s">
        <v>190</v>
      </c>
      <c r="I171" s="48">
        <v>44538</v>
      </c>
      <c r="J171" s="47" t="s">
        <v>202</v>
      </c>
      <c r="K171" s="47" t="s">
        <v>213</v>
      </c>
      <c r="L171" s="46" t="s">
        <v>193</v>
      </c>
      <c r="M171" s="46" t="s">
        <v>195</v>
      </c>
      <c r="N171" s="46" t="s">
        <v>195</v>
      </c>
      <c r="O171" s="46" t="s">
        <v>196</v>
      </c>
      <c r="P171" s="47" t="s">
        <v>425</v>
      </c>
      <c r="Q171" s="47" t="s">
        <v>198</v>
      </c>
      <c r="R171" s="47" t="s">
        <v>426</v>
      </c>
      <c r="S171" s="47" t="s">
        <v>427</v>
      </c>
      <c r="T171" s="46" t="s">
        <v>201</v>
      </c>
      <c r="U171" s="47" t="s">
        <v>202</v>
      </c>
      <c r="V171" s="46" t="s">
        <v>223</v>
      </c>
      <c r="W171" s="46" t="s">
        <v>231</v>
      </c>
      <c r="X171" s="46">
        <v>1</v>
      </c>
      <c r="Y171" s="46">
        <v>0</v>
      </c>
      <c r="Z171" s="46">
        <v>1</v>
      </c>
      <c r="AA171">
        <f t="shared" si="2"/>
        <v>-1</v>
      </c>
      <c r="AB171" t="s">
        <v>240</v>
      </c>
      <c r="AC171" t="s">
        <v>241</v>
      </c>
      <c r="AD171" t="s">
        <v>24</v>
      </c>
    </row>
    <row r="172" spans="1:30" hidden="1" x14ac:dyDescent="0.35">
      <c r="A172" s="46" t="s">
        <v>188</v>
      </c>
      <c r="B172" s="46">
        <v>86289</v>
      </c>
      <c r="C172" s="46">
        <v>4531</v>
      </c>
      <c r="D172" s="46">
        <v>445749</v>
      </c>
      <c r="E172" s="46">
        <v>131904</v>
      </c>
      <c r="F172" s="47" t="s">
        <v>428</v>
      </c>
      <c r="G172" s="46">
        <v>2997715</v>
      </c>
      <c r="H172" s="47" t="s">
        <v>190</v>
      </c>
      <c r="I172" s="48">
        <v>44544</v>
      </c>
      <c r="J172" s="47" t="s">
        <v>202</v>
      </c>
      <c r="K172" s="47" t="s">
        <v>213</v>
      </c>
      <c r="L172" s="46" t="s">
        <v>193</v>
      </c>
      <c r="M172" s="46" t="s">
        <v>195</v>
      </c>
      <c r="N172" s="46" t="s">
        <v>195</v>
      </c>
      <c r="O172" s="46" t="s">
        <v>224</v>
      </c>
      <c r="P172" s="47" t="s">
        <v>429</v>
      </c>
      <c r="Q172" s="47" t="s">
        <v>198</v>
      </c>
      <c r="R172" s="47" t="s">
        <v>430</v>
      </c>
      <c r="S172" s="47" t="s">
        <v>431</v>
      </c>
      <c r="T172" s="46" t="s">
        <v>201</v>
      </c>
      <c r="U172" s="47" t="s">
        <v>191</v>
      </c>
      <c r="V172" s="46" t="s">
        <v>203</v>
      </c>
      <c r="W172" s="46" t="s">
        <v>211</v>
      </c>
      <c r="X172" s="46">
        <v>1</v>
      </c>
      <c r="Y172" s="46">
        <v>1</v>
      </c>
      <c r="Z172" s="46">
        <v>0</v>
      </c>
      <c r="AA172">
        <f t="shared" si="2"/>
        <v>1</v>
      </c>
      <c r="AB172" t="s">
        <v>432</v>
      </c>
      <c r="AC172" t="s">
        <v>360</v>
      </c>
      <c r="AD172" t="s">
        <v>24</v>
      </c>
    </row>
    <row r="173" spans="1:30" hidden="1" x14ac:dyDescent="0.35">
      <c r="A173" s="46" t="s">
        <v>188</v>
      </c>
      <c r="B173" s="46">
        <v>86290</v>
      </c>
      <c r="C173" s="46">
        <v>5732</v>
      </c>
      <c r="D173" s="46">
        <v>457657</v>
      </c>
      <c r="E173" s="46">
        <v>132185</v>
      </c>
      <c r="F173" s="47" t="s">
        <v>433</v>
      </c>
      <c r="G173" s="46">
        <v>2997716</v>
      </c>
      <c r="H173" s="47" t="s">
        <v>190</v>
      </c>
      <c r="I173" s="48">
        <v>44538</v>
      </c>
      <c r="J173" s="47" t="s">
        <v>202</v>
      </c>
      <c r="K173" s="47" t="s">
        <v>213</v>
      </c>
      <c r="L173" s="46" t="s">
        <v>193</v>
      </c>
      <c r="M173" s="46" t="s">
        <v>434</v>
      </c>
      <c r="N173" s="46" t="s">
        <v>195</v>
      </c>
      <c r="O173" s="46" t="s">
        <v>224</v>
      </c>
      <c r="P173" s="47" t="s">
        <v>435</v>
      </c>
      <c r="Q173" s="47" t="s">
        <v>198</v>
      </c>
      <c r="R173" s="47" t="s">
        <v>300</v>
      </c>
      <c r="S173" s="47" t="s">
        <v>436</v>
      </c>
      <c r="T173" s="46" t="s">
        <v>201</v>
      </c>
      <c r="U173" s="47" t="s">
        <v>191</v>
      </c>
      <c r="V173" s="46" t="s">
        <v>203</v>
      </c>
      <c r="W173" s="46" t="s">
        <v>206</v>
      </c>
      <c r="X173" s="46">
        <v>1</v>
      </c>
      <c r="Y173" s="46">
        <v>0</v>
      </c>
      <c r="Z173" s="46">
        <v>0</v>
      </c>
      <c r="AA173">
        <f t="shared" si="2"/>
        <v>0</v>
      </c>
      <c r="AB173" t="s">
        <v>4</v>
      </c>
      <c r="AC173" t="s">
        <v>205</v>
      </c>
      <c r="AD173" t="s">
        <v>24</v>
      </c>
    </row>
    <row r="174" spans="1:30" hidden="1" x14ac:dyDescent="0.35">
      <c r="A174" s="46" t="s">
        <v>188</v>
      </c>
      <c r="B174" s="46">
        <v>86298</v>
      </c>
      <c r="C174" s="46">
        <v>4731</v>
      </c>
      <c r="D174" s="46">
        <v>447125</v>
      </c>
      <c r="E174" s="46">
        <v>131388</v>
      </c>
      <c r="F174" s="47" t="s">
        <v>437</v>
      </c>
      <c r="G174" s="46">
        <v>2997723</v>
      </c>
      <c r="H174" s="47" t="s">
        <v>190</v>
      </c>
      <c r="I174" s="48">
        <v>44553</v>
      </c>
      <c r="J174" s="47" t="s">
        <v>202</v>
      </c>
      <c r="K174" s="47" t="s">
        <v>213</v>
      </c>
      <c r="L174" s="46" t="s">
        <v>193</v>
      </c>
      <c r="M174" s="46" t="s">
        <v>195</v>
      </c>
      <c r="N174" s="46" t="s">
        <v>195</v>
      </c>
      <c r="O174" s="46" t="s">
        <v>224</v>
      </c>
      <c r="P174" s="47" t="s">
        <v>438</v>
      </c>
      <c r="Q174" s="47" t="s">
        <v>198</v>
      </c>
      <c r="R174" s="47" t="s">
        <v>188</v>
      </c>
      <c r="S174" s="47" t="s">
        <v>439</v>
      </c>
      <c r="T174" s="46" t="s">
        <v>201</v>
      </c>
      <c r="U174" s="47" t="s">
        <v>191</v>
      </c>
      <c r="V174" s="46" t="s">
        <v>203</v>
      </c>
      <c r="W174" s="46" t="s">
        <v>206</v>
      </c>
      <c r="X174" s="46">
        <v>0</v>
      </c>
      <c r="Y174" s="46">
        <v>1</v>
      </c>
      <c r="Z174" s="46">
        <v>0</v>
      </c>
      <c r="AA174">
        <f t="shared" si="2"/>
        <v>1</v>
      </c>
      <c r="AB174" t="s">
        <v>0</v>
      </c>
      <c r="AC174" t="s">
        <v>217</v>
      </c>
      <c r="AD174" t="s">
        <v>24</v>
      </c>
    </row>
    <row r="175" spans="1:30" hidden="1" x14ac:dyDescent="0.35">
      <c r="A175" s="46" t="s">
        <v>188</v>
      </c>
      <c r="B175" s="46">
        <v>86558</v>
      </c>
      <c r="C175" s="46">
        <v>4729</v>
      </c>
      <c r="D175" s="46">
        <v>447805</v>
      </c>
      <c r="E175" s="46">
        <v>129102</v>
      </c>
      <c r="F175" s="47" t="s">
        <v>440</v>
      </c>
      <c r="G175" s="46">
        <v>3008531</v>
      </c>
      <c r="H175" s="47" t="s">
        <v>190</v>
      </c>
      <c r="I175" s="48">
        <v>44587</v>
      </c>
      <c r="J175" s="47" t="s">
        <v>202</v>
      </c>
      <c r="K175" s="47" t="s">
        <v>213</v>
      </c>
      <c r="L175" s="46" t="s">
        <v>193</v>
      </c>
      <c r="M175" s="46" t="s">
        <v>195</v>
      </c>
      <c r="N175" s="46" t="s">
        <v>195</v>
      </c>
      <c r="O175" s="46" t="s">
        <v>196</v>
      </c>
      <c r="P175" s="47" t="s">
        <v>441</v>
      </c>
      <c r="Q175" s="47" t="s">
        <v>198</v>
      </c>
      <c r="R175" s="47" t="s">
        <v>188</v>
      </c>
      <c r="S175" s="47" t="s">
        <v>442</v>
      </c>
      <c r="T175" s="46" t="s">
        <v>201</v>
      </c>
      <c r="U175" s="47" t="s">
        <v>202</v>
      </c>
      <c r="V175" s="46" t="s">
        <v>203</v>
      </c>
      <c r="W175" s="46" t="s">
        <v>206</v>
      </c>
      <c r="X175" s="46">
        <v>1</v>
      </c>
      <c r="Y175" s="46">
        <v>1</v>
      </c>
      <c r="Z175" s="46">
        <v>0</v>
      </c>
      <c r="AA175">
        <f>SUM(Y175-Z175)</f>
        <v>1</v>
      </c>
      <c r="AB175" t="s">
        <v>0</v>
      </c>
      <c r="AC175" t="s">
        <v>217</v>
      </c>
      <c r="AD175" t="s">
        <v>24</v>
      </c>
    </row>
    <row r="176" spans="1:30" hidden="1" x14ac:dyDescent="0.35">
      <c r="A176" s="46" t="s">
        <v>188</v>
      </c>
      <c r="B176" s="46">
        <v>86563</v>
      </c>
      <c r="C176" s="46">
        <v>4331</v>
      </c>
      <c r="D176" s="46">
        <v>443753</v>
      </c>
      <c r="E176" s="46">
        <v>131089</v>
      </c>
      <c r="F176" s="47" t="s">
        <v>443</v>
      </c>
      <c r="G176" s="46">
        <v>3008934</v>
      </c>
      <c r="H176" s="47" t="s">
        <v>293</v>
      </c>
      <c r="I176" s="48">
        <v>44574</v>
      </c>
      <c r="J176" s="47" t="s">
        <v>202</v>
      </c>
      <c r="K176" s="47" t="s">
        <v>213</v>
      </c>
      <c r="L176" s="46" t="s">
        <v>193</v>
      </c>
      <c r="M176" s="46" t="s">
        <v>223</v>
      </c>
      <c r="N176" s="46" t="s">
        <v>195</v>
      </c>
      <c r="O176" s="46" t="s">
        <v>210</v>
      </c>
      <c r="P176" s="47" t="s">
        <v>362</v>
      </c>
      <c r="Q176" s="47" t="s">
        <v>198</v>
      </c>
      <c r="R176" s="47" t="s">
        <v>357</v>
      </c>
      <c r="S176" s="47" t="s">
        <v>444</v>
      </c>
      <c r="T176" s="46" t="s">
        <v>201</v>
      </c>
      <c r="U176" s="47" t="s">
        <v>191</v>
      </c>
      <c r="V176" s="46" t="s">
        <v>203</v>
      </c>
      <c r="W176" s="46" t="s">
        <v>231</v>
      </c>
      <c r="X176" s="46">
        <v>1</v>
      </c>
      <c r="Y176" s="46">
        <v>1</v>
      </c>
      <c r="Z176" s="46">
        <v>0</v>
      </c>
      <c r="AA176">
        <f t="shared" si="2"/>
        <v>1</v>
      </c>
      <c r="AB176" t="s">
        <v>359</v>
      </c>
      <c r="AC176" t="s">
        <v>360</v>
      </c>
      <c r="AD176" t="s">
        <v>24</v>
      </c>
    </row>
    <row r="177" spans="1:30" hidden="1" x14ac:dyDescent="0.35">
      <c r="A177" s="46" t="s">
        <v>188</v>
      </c>
      <c r="B177" s="46">
        <v>86563</v>
      </c>
      <c r="C177" s="46">
        <v>4331</v>
      </c>
      <c r="D177" s="46">
        <v>443753</v>
      </c>
      <c r="E177" s="46">
        <v>131089</v>
      </c>
      <c r="F177" s="47" t="s">
        <v>443</v>
      </c>
      <c r="G177" s="46">
        <v>3008934</v>
      </c>
      <c r="H177" s="47" t="s">
        <v>293</v>
      </c>
      <c r="I177" s="48">
        <v>44574</v>
      </c>
      <c r="J177" s="47" t="s">
        <v>202</v>
      </c>
      <c r="K177" s="47" t="s">
        <v>213</v>
      </c>
      <c r="L177" s="46" t="s">
        <v>193</v>
      </c>
      <c r="M177" s="46" t="s">
        <v>223</v>
      </c>
      <c r="N177" s="46" t="s">
        <v>195</v>
      </c>
      <c r="O177" s="46" t="s">
        <v>210</v>
      </c>
      <c r="P177" s="47" t="s">
        <v>362</v>
      </c>
      <c r="Q177" s="47" t="s">
        <v>198</v>
      </c>
      <c r="R177" s="47" t="s">
        <v>357</v>
      </c>
      <c r="S177" s="47" t="s">
        <v>444</v>
      </c>
      <c r="T177" s="46" t="s">
        <v>201</v>
      </c>
      <c r="U177" s="47" t="s">
        <v>191</v>
      </c>
      <c r="V177" s="46" t="s">
        <v>203</v>
      </c>
      <c r="W177" s="46" t="s">
        <v>204</v>
      </c>
      <c r="X177" s="46">
        <v>2</v>
      </c>
      <c r="Y177" s="46">
        <v>2</v>
      </c>
      <c r="Z177" s="46">
        <v>0</v>
      </c>
      <c r="AA177">
        <f t="shared" si="2"/>
        <v>2</v>
      </c>
      <c r="AB177" t="s">
        <v>359</v>
      </c>
      <c r="AC177" t="s">
        <v>360</v>
      </c>
      <c r="AD177" t="s">
        <v>24</v>
      </c>
    </row>
    <row r="178" spans="1:30" hidden="1" x14ac:dyDescent="0.35">
      <c r="A178" s="46" t="s">
        <v>188</v>
      </c>
      <c r="B178" s="46">
        <v>86568</v>
      </c>
      <c r="C178" s="46">
        <v>5214</v>
      </c>
      <c r="D178" s="46">
        <v>452398</v>
      </c>
      <c r="E178" s="46">
        <v>114504</v>
      </c>
      <c r="F178" s="47" t="s">
        <v>445</v>
      </c>
      <c r="G178" s="46">
        <v>3110411</v>
      </c>
      <c r="H178" s="47" t="s">
        <v>190</v>
      </c>
      <c r="I178" s="48">
        <v>45098</v>
      </c>
      <c r="J178" s="47" t="s">
        <v>191</v>
      </c>
      <c r="K178" s="47" t="s">
        <v>213</v>
      </c>
      <c r="L178" s="46" t="s">
        <v>193</v>
      </c>
      <c r="M178" s="46" t="s">
        <v>223</v>
      </c>
      <c r="N178" s="46" t="s">
        <v>195</v>
      </c>
      <c r="O178" s="46" t="s">
        <v>224</v>
      </c>
      <c r="P178" s="47" t="s">
        <v>446</v>
      </c>
      <c r="Q178" s="47" t="s">
        <v>198</v>
      </c>
      <c r="R178" s="47" t="s">
        <v>412</v>
      </c>
      <c r="S178" s="47" t="s">
        <v>447</v>
      </c>
      <c r="T178" s="46" t="s">
        <v>201</v>
      </c>
      <c r="U178" s="47" t="s">
        <v>191</v>
      </c>
      <c r="V178" s="46" t="s">
        <v>203</v>
      </c>
      <c r="W178" s="46" t="s">
        <v>211</v>
      </c>
      <c r="X178" s="46">
        <v>1</v>
      </c>
      <c r="Y178" s="46">
        <v>0</v>
      </c>
      <c r="Z178" s="46">
        <v>0</v>
      </c>
      <c r="AA178">
        <f t="shared" si="2"/>
        <v>0</v>
      </c>
      <c r="AB178" t="s">
        <v>240</v>
      </c>
      <c r="AC178" t="s">
        <v>241</v>
      </c>
      <c r="AD178" t="s">
        <v>24</v>
      </c>
    </row>
    <row r="179" spans="1:30" hidden="1" x14ac:dyDescent="0.35">
      <c r="A179" s="46" t="s">
        <v>188</v>
      </c>
      <c r="B179" s="46">
        <v>87108</v>
      </c>
      <c r="C179" s="46">
        <v>4624</v>
      </c>
      <c r="D179" s="46">
        <v>446736</v>
      </c>
      <c r="E179" s="46">
        <v>124114</v>
      </c>
      <c r="F179" s="47" t="s">
        <v>448</v>
      </c>
      <c r="G179" s="46">
        <v>3019451</v>
      </c>
      <c r="H179" s="47" t="s">
        <v>190</v>
      </c>
      <c r="I179" s="48">
        <v>44608</v>
      </c>
      <c r="J179" s="47" t="s">
        <v>202</v>
      </c>
      <c r="K179" s="47" t="s">
        <v>213</v>
      </c>
      <c r="L179" s="46" t="s">
        <v>193</v>
      </c>
      <c r="M179" s="46" t="s">
        <v>195</v>
      </c>
      <c r="N179" s="46" t="s">
        <v>195</v>
      </c>
      <c r="O179" s="46" t="s">
        <v>224</v>
      </c>
      <c r="P179" s="47" t="s">
        <v>449</v>
      </c>
      <c r="Q179" s="47" t="s">
        <v>295</v>
      </c>
      <c r="R179" s="47" t="s">
        <v>188</v>
      </c>
      <c r="S179" s="47" t="s">
        <v>450</v>
      </c>
      <c r="T179" s="46" t="s">
        <v>201</v>
      </c>
      <c r="U179" s="47" t="s">
        <v>191</v>
      </c>
      <c r="V179" s="46" t="s">
        <v>203</v>
      </c>
      <c r="W179" s="46" t="s">
        <v>211</v>
      </c>
      <c r="X179" s="46">
        <v>1</v>
      </c>
      <c r="Y179" s="46">
        <v>1</v>
      </c>
      <c r="Z179" s="46">
        <v>0</v>
      </c>
      <c r="AA179">
        <f t="shared" si="2"/>
        <v>1</v>
      </c>
      <c r="AB179" t="s">
        <v>451</v>
      </c>
      <c r="AC179" t="s">
        <v>360</v>
      </c>
      <c r="AD179" t="s">
        <v>24</v>
      </c>
    </row>
    <row r="180" spans="1:30" hidden="1" x14ac:dyDescent="0.35">
      <c r="A180" s="46" t="s">
        <v>188</v>
      </c>
      <c r="B180" s="46">
        <v>87140</v>
      </c>
      <c r="C180" s="46">
        <v>5317</v>
      </c>
      <c r="D180" s="46">
        <v>453045</v>
      </c>
      <c r="E180" s="46">
        <v>117555</v>
      </c>
      <c r="F180" s="47" t="s">
        <v>452</v>
      </c>
      <c r="G180" s="46">
        <v>3017078</v>
      </c>
      <c r="H180" s="47" t="s">
        <v>190</v>
      </c>
      <c r="I180" s="48">
        <v>44628</v>
      </c>
      <c r="J180" s="47" t="s">
        <v>202</v>
      </c>
      <c r="K180" s="47" t="s">
        <v>213</v>
      </c>
      <c r="L180" s="46" t="s">
        <v>193</v>
      </c>
      <c r="M180" s="46" t="s">
        <v>195</v>
      </c>
      <c r="N180" s="46" t="s">
        <v>195</v>
      </c>
      <c r="O180" s="46" t="s">
        <v>224</v>
      </c>
      <c r="P180" s="47" t="s">
        <v>453</v>
      </c>
      <c r="Q180" s="47" t="s">
        <v>198</v>
      </c>
      <c r="R180" s="47" t="s">
        <v>318</v>
      </c>
      <c r="S180" s="47" t="s">
        <v>454</v>
      </c>
      <c r="T180" s="46" t="s">
        <v>201</v>
      </c>
      <c r="U180" s="47" t="s">
        <v>191</v>
      </c>
      <c r="V180" s="46" t="s">
        <v>203</v>
      </c>
      <c r="W180" s="46" t="s">
        <v>206</v>
      </c>
      <c r="X180" s="46">
        <v>1</v>
      </c>
      <c r="Y180" s="46">
        <v>0</v>
      </c>
      <c r="Z180" s="46">
        <v>0</v>
      </c>
      <c r="AA180">
        <f t="shared" si="2"/>
        <v>0</v>
      </c>
      <c r="AB180" t="s">
        <v>321</v>
      </c>
      <c r="AC180" t="s">
        <v>322</v>
      </c>
      <c r="AD180" t="s">
        <v>24</v>
      </c>
    </row>
    <row r="181" spans="1:30" hidden="1" x14ac:dyDescent="0.35">
      <c r="A181" s="46" t="s">
        <v>188</v>
      </c>
      <c r="B181" s="46">
        <v>87234</v>
      </c>
      <c r="C181" s="46">
        <v>4629</v>
      </c>
      <c r="D181" s="46">
        <v>446561</v>
      </c>
      <c r="E181" s="46">
        <v>129341</v>
      </c>
      <c r="F181" s="47" t="s">
        <v>455</v>
      </c>
      <c r="G181" s="46">
        <v>3020656</v>
      </c>
      <c r="H181" s="47" t="s">
        <v>190</v>
      </c>
      <c r="I181" s="48">
        <v>44651</v>
      </c>
      <c r="J181" s="47" t="s">
        <v>202</v>
      </c>
      <c r="K181" s="47" t="s">
        <v>213</v>
      </c>
      <c r="L181" s="46" t="s">
        <v>193</v>
      </c>
      <c r="M181" s="46" t="s">
        <v>195</v>
      </c>
      <c r="N181" s="46" t="s">
        <v>195</v>
      </c>
      <c r="O181" s="46" t="s">
        <v>224</v>
      </c>
      <c r="P181" s="47" t="s">
        <v>456</v>
      </c>
      <c r="Q181" s="47" t="s">
        <v>198</v>
      </c>
      <c r="R181" s="47" t="s">
        <v>188</v>
      </c>
      <c r="S181" s="47" t="s">
        <v>457</v>
      </c>
      <c r="T181" s="46" t="s">
        <v>201</v>
      </c>
      <c r="U181" s="47" t="s">
        <v>191</v>
      </c>
      <c r="V181" s="46" t="s">
        <v>203</v>
      </c>
      <c r="W181" s="46" t="s">
        <v>206</v>
      </c>
      <c r="X181" s="46">
        <v>1</v>
      </c>
      <c r="Y181" s="46">
        <v>1</v>
      </c>
      <c r="Z181" s="46">
        <v>0</v>
      </c>
      <c r="AA181">
        <f t="shared" si="2"/>
        <v>1</v>
      </c>
      <c r="AB181" t="s">
        <v>0</v>
      </c>
      <c r="AC181" t="s">
        <v>217</v>
      </c>
      <c r="AD181" t="s">
        <v>24</v>
      </c>
    </row>
    <row r="182" spans="1:30" hidden="1" x14ac:dyDescent="0.35">
      <c r="A182" s="46" t="s">
        <v>188</v>
      </c>
      <c r="B182" s="46">
        <v>87234</v>
      </c>
      <c r="C182" s="46">
        <v>4629</v>
      </c>
      <c r="D182" s="46">
        <v>446561</v>
      </c>
      <c r="E182" s="46">
        <v>129341</v>
      </c>
      <c r="F182" s="47" t="s">
        <v>455</v>
      </c>
      <c r="G182" s="46">
        <v>3020656</v>
      </c>
      <c r="H182" s="47" t="s">
        <v>190</v>
      </c>
      <c r="I182" s="48">
        <v>44651</v>
      </c>
      <c r="J182" s="47" t="s">
        <v>202</v>
      </c>
      <c r="K182" s="47" t="s">
        <v>213</v>
      </c>
      <c r="L182" s="46" t="s">
        <v>193</v>
      </c>
      <c r="M182" s="46" t="s">
        <v>195</v>
      </c>
      <c r="N182" s="46" t="s">
        <v>195</v>
      </c>
      <c r="O182" s="46" t="s">
        <v>224</v>
      </c>
      <c r="P182" s="47" t="s">
        <v>456</v>
      </c>
      <c r="Q182" s="47" t="s">
        <v>198</v>
      </c>
      <c r="R182" s="47" t="s">
        <v>188</v>
      </c>
      <c r="S182" s="47" t="s">
        <v>457</v>
      </c>
      <c r="T182" s="46" t="s">
        <v>201</v>
      </c>
      <c r="U182" s="47" t="s">
        <v>191</v>
      </c>
      <c r="V182" s="46" t="s">
        <v>203</v>
      </c>
      <c r="W182" s="46" t="s">
        <v>211</v>
      </c>
      <c r="X182" s="46">
        <v>1</v>
      </c>
      <c r="Y182" s="46">
        <v>1</v>
      </c>
      <c r="Z182" s="46">
        <v>0</v>
      </c>
      <c r="AA182">
        <f t="shared" si="2"/>
        <v>1</v>
      </c>
      <c r="AB182" t="s">
        <v>0</v>
      </c>
      <c r="AC182" t="s">
        <v>217</v>
      </c>
      <c r="AD182" t="s">
        <v>24</v>
      </c>
    </row>
    <row r="183" spans="1:30" hidden="1" x14ac:dyDescent="0.35">
      <c r="A183" s="46" t="s">
        <v>188</v>
      </c>
      <c r="B183" s="46">
        <v>87234</v>
      </c>
      <c r="C183" s="46">
        <v>4629</v>
      </c>
      <c r="D183" s="46">
        <v>446561</v>
      </c>
      <c r="E183" s="46">
        <v>129341</v>
      </c>
      <c r="F183" s="47" t="s">
        <v>455</v>
      </c>
      <c r="G183" s="46">
        <v>3020656</v>
      </c>
      <c r="H183" s="47" t="s">
        <v>190</v>
      </c>
      <c r="I183" s="48">
        <v>44651</v>
      </c>
      <c r="J183" s="47" t="s">
        <v>202</v>
      </c>
      <c r="K183" s="47" t="s">
        <v>213</v>
      </c>
      <c r="L183" s="46" t="s">
        <v>193</v>
      </c>
      <c r="M183" s="46" t="s">
        <v>195</v>
      </c>
      <c r="N183" s="46" t="s">
        <v>195</v>
      </c>
      <c r="O183" s="46" t="s">
        <v>196</v>
      </c>
      <c r="P183" s="47" t="s">
        <v>456</v>
      </c>
      <c r="Q183" s="47" t="s">
        <v>198</v>
      </c>
      <c r="R183" s="47" t="s">
        <v>188</v>
      </c>
      <c r="S183" s="47" t="s">
        <v>457</v>
      </c>
      <c r="T183" s="46" t="s">
        <v>201</v>
      </c>
      <c r="U183" s="47" t="s">
        <v>202</v>
      </c>
      <c r="V183" s="46" t="s">
        <v>203</v>
      </c>
      <c r="W183" s="46" t="s">
        <v>206</v>
      </c>
      <c r="X183" s="46">
        <v>2</v>
      </c>
      <c r="Y183" s="46">
        <v>2</v>
      </c>
      <c r="Z183" s="46">
        <v>0</v>
      </c>
      <c r="AA183">
        <f t="shared" si="2"/>
        <v>2</v>
      </c>
      <c r="AB183" t="s">
        <v>0</v>
      </c>
      <c r="AC183" t="s">
        <v>217</v>
      </c>
      <c r="AD183" t="s">
        <v>24</v>
      </c>
    </row>
    <row r="184" spans="1:30" hidden="1" x14ac:dyDescent="0.35">
      <c r="A184" s="46" t="s">
        <v>188</v>
      </c>
      <c r="B184" s="46">
        <v>87234</v>
      </c>
      <c r="C184" s="46">
        <v>4629</v>
      </c>
      <c r="D184" s="46">
        <v>446561</v>
      </c>
      <c r="E184" s="46">
        <v>129341</v>
      </c>
      <c r="F184" s="47" t="s">
        <v>455</v>
      </c>
      <c r="G184" s="46">
        <v>3020656</v>
      </c>
      <c r="H184" s="47" t="s">
        <v>190</v>
      </c>
      <c r="I184" s="48">
        <v>44651</v>
      </c>
      <c r="J184" s="47" t="s">
        <v>202</v>
      </c>
      <c r="K184" s="47" t="s">
        <v>213</v>
      </c>
      <c r="L184" s="46" t="s">
        <v>193</v>
      </c>
      <c r="M184" s="46" t="s">
        <v>195</v>
      </c>
      <c r="N184" s="46" t="s">
        <v>195</v>
      </c>
      <c r="O184" s="46" t="s">
        <v>196</v>
      </c>
      <c r="P184" s="47" t="s">
        <v>456</v>
      </c>
      <c r="Q184" s="47" t="s">
        <v>198</v>
      </c>
      <c r="R184" s="47" t="s">
        <v>188</v>
      </c>
      <c r="S184" s="47" t="s">
        <v>457</v>
      </c>
      <c r="T184" s="46" t="s">
        <v>201</v>
      </c>
      <c r="U184" s="47" t="s">
        <v>202</v>
      </c>
      <c r="V184" s="46" t="s">
        <v>203</v>
      </c>
      <c r="W184" s="46" t="s">
        <v>211</v>
      </c>
      <c r="X184" s="46">
        <v>0</v>
      </c>
      <c r="Y184" s="46">
        <v>0</v>
      </c>
      <c r="Z184" s="46">
        <v>1</v>
      </c>
      <c r="AA184">
        <f t="shared" si="2"/>
        <v>-1</v>
      </c>
      <c r="AB184" t="s">
        <v>0</v>
      </c>
      <c r="AC184" t="s">
        <v>217</v>
      </c>
      <c r="AD184" t="s">
        <v>24</v>
      </c>
    </row>
    <row r="185" spans="1:30" hidden="1" x14ac:dyDescent="0.35">
      <c r="A185" s="46" t="s">
        <v>188</v>
      </c>
      <c r="B185" s="46">
        <v>87336</v>
      </c>
      <c r="C185" s="46">
        <v>5715</v>
      </c>
      <c r="D185" s="46">
        <v>457300</v>
      </c>
      <c r="E185" s="46">
        <v>115821</v>
      </c>
      <c r="F185" s="47" t="s">
        <v>458</v>
      </c>
      <c r="G185" s="46">
        <v>3021470</v>
      </c>
      <c r="H185" s="47" t="s">
        <v>190</v>
      </c>
      <c r="I185" s="48">
        <v>44635</v>
      </c>
      <c r="J185" s="47" t="s">
        <v>202</v>
      </c>
      <c r="K185" s="47" t="s">
        <v>192</v>
      </c>
      <c r="L185" s="46" t="s">
        <v>193</v>
      </c>
      <c r="M185" s="46" t="s">
        <v>223</v>
      </c>
      <c r="N185" s="46" t="s">
        <v>195</v>
      </c>
      <c r="O185" s="46" t="s">
        <v>224</v>
      </c>
      <c r="P185" s="47" t="s">
        <v>459</v>
      </c>
      <c r="Q185" s="47" t="s">
        <v>198</v>
      </c>
      <c r="R185" s="47" t="s">
        <v>460</v>
      </c>
      <c r="S185" s="47" t="s">
        <v>461</v>
      </c>
      <c r="T185" s="46" t="s">
        <v>201</v>
      </c>
      <c r="U185" s="47" t="s">
        <v>191</v>
      </c>
      <c r="V185" s="46" t="s">
        <v>203</v>
      </c>
      <c r="W185" s="46" t="s">
        <v>204</v>
      </c>
      <c r="X185" s="46">
        <v>0</v>
      </c>
      <c r="Y185" s="46">
        <v>4</v>
      </c>
      <c r="Z185" s="46">
        <v>0</v>
      </c>
      <c r="AA185">
        <f t="shared" si="2"/>
        <v>4</v>
      </c>
      <c r="AB185" t="s">
        <v>13</v>
      </c>
      <c r="AC185" t="s">
        <v>205</v>
      </c>
      <c r="AD185" t="s">
        <v>228</v>
      </c>
    </row>
    <row r="186" spans="1:30" hidden="1" x14ac:dyDescent="0.35">
      <c r="A186" s="46" t="s">
        <v>188</v>
      </c>
      <c r="B186" s="46">
        <v>87336</v>
      </c>
      <c r="C186" s="46">
        <v>5715</v>
      </c>
      <c r="D186" s="46">
        <v>457300</v>
      </c>
      <c r="E186" s="46">
        <v>115821</v>
      </c>
      <c r="F186" s="47" t="s">
        <v>458</v>
      </c>
      <c r="G186" s="46">
        <v>3021470</v>
      </c>
      <c r="H186" s="47" t="s">
        <v>190</v>
      </c>
      <c r="I186" s="48">
        <v>44635</v>
      </c>
      <c r="J186" s="47" t="s">
        <v>202</v>
      </c>
      <c r="K186" s="47" t="s">
        <v>192</v>
      </c>
      <c r="L186" s="46" t="s">
        <v>193</v>
      </c>
      <c r="M186" s="46" t="s">
        <v>223</v>
      </c>
      <c r="N186" s="46" t="s">
        <v>195</v>
      </c>
      <c r="O186" s="46" t="s">
        <v>224</v>
      </c>
      <c r="P186" s="47" t="s">
        <v>459</v>
      </c>
      <c r="Q186" s="47" t="s">
        <v>198</v>
      </c>
      <c r="R186" s="47" t="s">
        <v>460</v>
      </c>
      <c r="S186" s="47" t="s">
        <v>461</v>
      </c>
      <c r="T186" s="46" t="s">
        <v>201</v>
      </c>
      <c r="U186" s="47" t="s">
        <v>191</v>
      </c>
      <c r="V186" s="46" t="s">
        <v>203</v>
      </c>
      <c r="W186" s="46" t="s">
        <v>206</v>
      </c>
      <c r="X186" s="46">
        <v>17</v>
      </c>
      <c r="Y186" s="46">
        <v>7</v>
      </c>
      <c r="Z186" s="46">
        <v>0</v>
      </c>
      <c r="AA186">
        <f t="shared" si="2"/>
        <v>7</v>
      </c>
      <c r="AB186" t="s">
        <v>13</v>
      </c>
      <c r="AC186" t="s">
        <v>205</v>
      </c>
      <c r="AD186" t="s">
        <v>228</v>
      </c>
    </row>
    <row r="187" spans="1:30" hidden="1" x14ac:dyDescent="0.35">
      <c r="A187" s="46" t="s">
        <v>188</v>
      </c>
      <c r="B187" s="46">
        <v>87336</v>
      </c>
      <c r="C187" s="46">
        <v>5715</v>
      </c>
      <c r="D187" s="46">
        <v>457300</v>
      </c>
      <c r="E187" s="46">
        <v>115821</v>
      </c>
      <c r="F187" s="47" t="s">
        <v>458</v>
      </c>
      <c r="G187" s="46">
        <v>3021470</v>
      </c>
      <c r="H187" s="47" t="s">
        <v>190</v>
      </c>
      <c r="I187" s="48">
        <v>44635</v>
      </c>
      <c r="J187" s="47" t="s">
        <v>202</v>
      </c>
      <c r="K187" s="47" t="s">
        <v>192</v>
      </c>
      <c r="L187" s="46" t="s">
        <v>193</v>
      </c>
      <c r="M187" s="46" t="s">
        <v>223</v>
      </c>
      <c r="N187" s="46" t="s">
        <v>195</v>
      </c>
      <c r="O187" s="46" t="s">
        <v>224</v>
      </c>
      <c r="P187" s="47" t="s">
        <v>459</v>
      </c>
      <c r="Q187" s="47" t="s">
        <v>198</v>
      </c>
      <c r="R187" s="47" t="s">
        <v>460</v>
      </c>
      <c r="S187" s="47" t="s">
        <v>461</v>
      </c>
      <c r="T187" s="46" t="s">
        <v>201</v>
      </c>
      <c r="U187" s="47" t="s">
        <v>191</v>
      </c>
      <c r="V187" s="46" t="s">
        <v>203</v>
      </c>
      <c r="W187" s="46" t="s">
        <v>211</v>
      </c>
      <c r="X187" s="46">
        <v>0</v>
      </c>
      <c r="Y187" s="46">
        <v>4</v>
      </c>
      <c r="Z187" s="46">
        <v>0</v>
      </c>
      <c r="AA187">
        <f t="shared" si="2"/>
        <v>4</v>
      </c>
      <c r="AB187" t="s">
        <v>13</v>
      </c>
      <c r="AC187" t="s">
        <v>205</v>
      </c>
      <c r="AD187" t="s">
        <v>228</v>
      </c>
    </row>
    <row r="188" spans="1:30" hidden="1" x14ac:dyDescent="0.35">
      <c r="A188" s="46" t="s">
        <v>188</v>
      </c>
      <c r="B188" s="46">
        <v>87336</v>
      </c>
      <c r="C188" s="46">
        <v>5715</v>
      </c>
      <c r="D188" s="46">
        <v>457300</v>
      </c>
      <c r="E188" s="46">
        <v>115821</v>
      </c>
      <c r="F188" s="47" t="s">
        <v>458</v>
      </c>
      <c r="G188" s="46">
        <v>3021470</v>
      </c>
      <c r="H188" s="47" t="s">
        <v>190</v>
      </c>
      <c r="I188" s="48">
        <v>44635</v>
      </c>
      <c r="J188" s="47" t="s">
        <v>202</v>
      </c>
      <c r="K188" s="47" t="s">
        <v>192</v>
      </c>
      <c r="L188" s="46" t="s">
        <v>230</v>
      </c>
      <c r="M188" s="46" t="s">
        <v>223</v>
      </c>
      <c r="N188" s="46" t="s">
        <v>195</v>
      </c>
      <c r="O188" s="46" t="s">
        <v>224</v>
      </c>
      <c r="P188" s="47" t="s">
        <v>459</v>
      </c>
      <c r="Q188" s="47" t="s">
        <v>198</v>
      </c>
      <c r="R188" s="47" t="s">
        <v>460</v>
      </c>
      <c r="S188" s="47" t="s">
        <v>461</v>
      </c>
      <c r="T188" s="46" t="s">
        <v>201</v>
      </c>
      <c r="U188" s="47" t="s">
        <v>191</v>
      </c>
      <c r="V188" s="46" t="s">
        <v>203</v>
      </c>
      <c r="W188" s="46" t="s">
        <v>204</v>
      </c>
      <c r="X188" s="46">
        <v>0</v>
      </c>
      <c r="Y188" s="46">
        <v>9</v>
      </c>
      <c r="Z188" s="46">
        <v>0</v>
      </c>
      <c r="AA188">
        <f t="shared" si="2"/>
        <v>9</v>
      </c>
      <c r="AB188" t="s">
        <v>13</v>
      </c>
      <c r="AC188" t="s">
        <v>205</v>
      </c>
      <c r="AD188" t="s">
        <v>228</v>
      </c>
    </row>
    <row r="189" spans="1:30" hidden="1" x14ac:dyDescent="0.35">
      <c r="A189" s="46" t="s">
        <v>188</v>
      </c>
      <c r="B189" s="46">
        <v>87336</v>
      </c>
      <c r="C189" s="46">
        <v>5715</v>
      </c>
      <c r="D189" s="46">
        <v>457300</v>
      </c>
      <c r="E189" s="46">
        <v>115821</v>
      </c>
      <c r="F189" s="47" t="s">
        <v>458</v>
      </c>
      <c r="G189" s="46">
        <v>3021470</v>
      </c>
      <c r="H189" s="47" t="s">
        <v>190</v>
      </c>
      <c r="I189" s="48">
        <v>44635</v>
      </c>
      <c r="J189" s="47" t="s">
        <v>202</v>
      </c>
      <c r="K189" s="47" t="s">
        <v>192</v>
      </c>
      <c r="L189" s="46" t="s">
        <v>230</v>
      </c>
      <c r="M189" s="46" t="s">
        <v>223</v>
      </c>
      <c r="N189" s="46" t="s">
        <v>195</v>
      </c>
      <c r="O189" s="46" t="s">
        <v>224</v>
      </c>
      <c r="P189" s="47" t="s">
        <v>459</v>
      </c>
      <c r="Q189" s="47" t="s">
        <v>198</v>
      </c>
      <c r="R189" s="47" t="s">
        <v>460</v>
      </c>
      <c r="S189" s="47" t="s">
        <v>461</v>
      </c>
      <c r="T189" s="46" t="s">
        <v>201</v>
      </c>
      <c r="U189" s="47" t="s">
        <v>191</v>
      </c>
      <c r="V189" s="46" t="s">
        <v>203</v>
      </c>
      <c r="W189" s="46" t="s">
        <v>206</v>
      </c>
      <c r="X189" s="46">
        <v>3</v>
      </c>
      <c r="Y189" s="46">
        <v>3</v>
      </c>
      <c r="Z189" s="46">
        <v>0</v>
      </c>
      <c r="AA189">
        <f t="shared" si="2"/>
        <v>3</v>
      </c>
      <c r="AB189" t="s">
        <v>13</v>
      </c>
      <c r="AC189" t="s">
        <v>205</v>
      </c>
      <c r="AD189" t="s">
        <v>228</v>
      </c>
    </row>
    <row r="190" spans="1:30" hidden="1" x14ac:dyDescent="0.35">
      <c r="A190" s="46" t="s">
        <v>188</v>
      </c>
      <c r="B190" s="46">
        <v>87336</v>
      </c>
      <c r="C190" s="46">
        <v>5715</v>
      </c>
      <c r="D190" s="46">
        <v>457300</v>
      </c>
      <c r="E190" s="46">
        <v>115821</v>
      </c>
      <c r="F190" s="47" t="s">
        <v>458</v>
      </c>
      <c r="G190" s="46">
        <v>3021470</v>
      </c>
      <c r="H190" s="47" t="s">
        <v>190</v>
      </c>
      <c r="I190" s="48">
        <v>44635</v>
      </c>
      <c r="J190" s="47" t="s">
        <v>202</v>
      </c>
      <c r="K190" s="47" t="s">
        <v>192</v>
      </c>
      <c r="L190" s="46" t="s">
        <v>230</v>
      </c>
      <c r="M190" s="46" t="s">
        <v>223</v>
      </c>
      <c r="N190" s="46" t="s">
        <v>195</v>
      </c>
      <c r="O190" s="46" t="s">
        <v>224</v>
      </c>
      <c r="P190" s="47" t="s">
        <v>459</v>
      </c>
      <c r="Q190" s="47" t="s">
        <v>198</v>
      </c>
      <c r="R190" s="47" t="s">
        <v>460</v>
      </c>
      <c r="S190" s="47" t="s">
        <v>461</v>
      </c>
      <c r="T190" s="46" t="s">
        <v>201</v>
      </c>
      <c r="U190" s="47" t="s">
        <v>191</v>
      </c>
      <c r="V190" s="46" t="s">
        <v>207</v>
      </c>
      <c r="W190" s="46" t="s">
        <v>231</v>
      </c>
      <c r="X190" s="46">
        <v>0</v>
      </c>
      <c r="Y190" s="46">
        <v>4</v>
      </c>
      <c r="Z190" s="46">
        <v>0</v>
      </c>
      <c r="AA190">
        <f t="shared" si="2"/>
        <v>4</v>
      </c>
      <c r="AB190" t="s">
        <v>13</v>
      </c>
      <c r="AC190" t="s">
        <v>205</v>
      </c>
      <c r="AD190" t="s">
        <v>228</v>
      </c>
    </row>
    <row r="191" spans="1:30" hidden="1" x14ac:dyDescent="0.35">
      <c r="A191" s="46" t="s">
        <v>188</v>
      </c>
      <c r="B191" s="46">
        <v>87842</v>
      </c>
      <c r="C191" s="46">
        <v>6113</v>
      </c>
      <c r="D191" s="46">
        <v>461410</v>
      </c>
      <c r="E191" s="46">
        <v>113790</v>
      </c>
      <c r="F191" s="47" t="s">
        <v>462</v>
      </c>
      <c r="G191" s="46">
        <v>3037134</v>
      </c>
      <c r="H191" s="47" t="s">
        <v>293</v>
      </c>
      <c r="I191" s="48">
        <v>44712</v>
      </c>
      <c r="J191" s="47" t="s">
        <v>202</v>
      </c>
      <c r="K191" s="47" t="s">
        <v>213</v>
      </c>
      <c r="L191" s="46" t="s">
        <v>193</v>
      </c>
      <c r="M191" s="46" t="s">
        <v>194</v>
      </c>
      <c r="N191" s="46" t="s">
        <v>195</v>
      </c>
      <c r="O191" s="46" t="s">
        <v>210</v>
      </c>
      <c r="P191" s="47" t="s">
        <v>463</v>
      </c>
      <c r="Q191" s="47" t="s">
        <v>198</v>
      </c>
      <c r="R191" s="47" t="s">
        <v>464</v>
      </c>
      <c r="S191" s="47" t="s">
        <v>465</v>
      </c>
      <c r="T191" s="46" t="s">
        <v>201</v>
      </c>
      <c r="U191" s="47" t="s">
        <v>202</v>
      </c>
      <c r="V191" s="46" t="s">
        <v>203</v>
      </c>
      <c r="W191" s="46" t="s">
        <v>204</v>
      </c>
      <c r="X191" s="46">
        <v>0</v>
      </c>
      <c r="Y191" s="46">
        <v>1</v>
      </c>
      <c r="Z191" s="46">
        <v>0</v>
      </c>
      <c r="AA191">
        <f t="shared" si="2"/>
        <v>1</v>
      </c>
      <c r="AB191" t="s">
        <v>240</v>
      </c>
      <c r="AC191" t="s">
        <v>241</v>
      </c>
      <c r="AD191" t="s">
        <v>24</v>
      </c>
    </row>
    <row r="192" spans="1:30" hidden="1" x14ac:dyDescent="0.35">
      <c r="A192" s="46" t="s">
        <v>188</v>
      </c>
      <c r="B192" s="46">
        <v>88114</v>
      </c>
      <c r="C192" s="46">
        <v>5517</v>
      </c>
      <c r="D192" s="46">
        <v>455455</v>
      </c>
      <c r="E192" s="46">
        <v>117537</v>
      </c>
      <c r="F192" s="47" t="s">
        <v>466</v>
      </c>
      <c r="G192" s="46">
        <v>3043191</v>
      </c>
      <c r="H192" s="47" t="s">
        <v>293</v>
      </c>
      <c r="I192" s="48">
        <v>44764</v>
      </c>
      <c r="J192" s="47" t="s">
        <v>202</v>
      </c>
      <c r="K192" s="47" t="s">
        <v>213</v>
      </c>
      <c r="L192" s="46" t="s">
        <v>193</v>
      </c>
      <c r="M192" s="46" t="s">
        <v>372</v>
      </c>
      <c r="N192" s="46" t="s">
        <v>195</v>
      </c>
      <c r="O192" s="46" t="s">
        <v>210</v>
      </c>
      <c r="P192" s="47" t="s">
        <v>467</v>
      </c>
      <c r="Q192" s="47" t="s">
        <v>199</v>
      </c>
      <c r="R192" s="47" t="s">
        <v>319</v>
      </c>
      <c r="S192" s="47" t="s">
        <v>468</v>
      </c>
      <c r="T192" s="46" t="s">
        <v>201</v>
      </c>
      <c r="U192" s="47" t="s">
        <v>202</v>
      </c>
      <c r="V192" s="46" t="s">
        <v>207</v>
      </c>
      <c r="W192" s="46" t="s">
        <v>204</v>
      </c>
      <c r="X192" s="46">
        <v>1</v>
      </c>
      <c r="Y192" s="46">
        <v>1</v>
      </c>
      <c r="Z192" s="46">
        <v>0</v>
      </c>
      <c r="AA192">
        <f t="shared" si="2"/>
        <v>1</v>
      </c>
      <c r="AB192" t="s">
        <v>3</v>
      </c>
      <c r="AC192" t="s">
        <v>205</v>
      </c>
      <c r="AD192" t="s">
        <v>24</v>
      </c>
    </row>
    <row r="193" spans="1:30" hidden="1" x14ac:dyDescent="0.35">
      <c r="A193" s="46" t="s">
        <v>188</v>
      </c>
      <c r="B193" s="46">
        <v>88116</v>
      </c>
      <c r="C193" s="46">
        <v>5513</v>
      </c>
      <c r="D193" s="46">
        <v>455945</v>
      </c>
      <c r="E193" s="46">
        <v>113067</v>
      </c>
      <c r="F193" s="47" t="s">
        <v>469</v>
      </c>
      <c r="G193" s="46">
        <v>3068545</v>
      </c>
      <c r="H193" s="47" t="s">
        <v>190</v>
      </c>
      <c r="I193" s="48">
        <v>44847</v>
      </c>
      <c r="J193" s="47" t="s">
        <v>191</v>
      </c>
      <c r="K193" s="47" t="s">
        <v>213</v>
      </c>
      <c r="L193" s="46" t="s">
        <v>193</v>
      </c>
      <c r="M193" s="46" t="s">
        <v>195</v>
      </c>
      <c r="N193" s="46" t="s">
        <v>195</v>
      </c>
      <c r="O193" s="46" t="s">
        <v>224</v>
      </c>
      <c r="P193" s="47" t="s">
        <v>470</v>
      </c>
      <c r="Q193" s="47" t="s">
        <v>198</v>
      </c>
      <c r="R193" s="47" t="s">
        <v>377</v>
      </c>
      <c r="S193" s="47" t="s">
        <v>471</v>
      </c>
      <c r="T193" s="46" t="s">
        <v>201</v>
      </c>
      <c r="U193" s="47" t="s">
        <v>191</v>
      </c>
      <c r="V193" s="46" t="s">
        <v>203</v>
      </c>
      <c r="W193" s="46" t="s">
        <v>206</v>
      </c>
      <c r="X193" s="46">
        <v>2</v>
      </c>
      <c r="Y193" s="46">
        <v>2</v>
      </c>
      <c r="Z193" s="46">
        <v>0</v>
      </c>
      <c r="AA193">
        <f t="shared" si="2"/>
        <v>2</v>
      </c>
      <c r="AB193" t="s">
        <v>472</v>
      </c>
      <c r="AC193" t="s">
        <v>322</v>
      </c>
      <c r="AD193" t="s">
        <v>24</v>
      </c>
    </row>
    <row r="194" spans="1:30" hidden="1" x14ac:dyDescent="0.35">
      <c r="A194" s="46" t="s">
        <v>188</v>
      </c>
      <c r="B194" s="46">
        <v>88117</v>
      </c>
      <c r="C194" s="46">
        <v>5615</v>
      </c>
      <c r="D194" s="46">
        <v>456080</v>
      </c>
      <c r="E194" s="46">
        <v>115822</v>
      </c>
      <c r="F194" s="47" t="s">
        <v>473</v>
      </c>
      <c r="G194" s="46">
        <v>3042794</v>
      </c>
      <c r="H194" s="47" t="s">
        <v>190</v>
      </c>
      <c r="I194" s="48">
        <v>44771</v>
      </c>
      <c r="J194" s="47" t="s">
        <v>202</v>
      </c>
      <c r="K194" s="47" t="s">
        <v>213</v>
      </c>
      <c r="L194" s="46" t="s">
        <v>193</v>
      </c>
      <c r="M194" s="46" t="s">
        <v>214</v>
      </c>
      <c r="N194" s="46" t="s">
        <v>195</v>
      </c>
      <c r="O194" s="46" t="s">
        <v>196</v>
      </c>
      <c r="P194" s="47" t="s">
        <v>474</v>
      </c>
      <c r="Q194" s="47" t="s">
        <v>198</v>
      </c>
      <c r="R194" s="47" t="s">
        <v>325</v>
      </c>
      <c r="S194" s="47" t="s">
        <v>475</v>
      </c>
      <c r="T194" s="46" t="s">
        <v>201</v>
      </c>
      <c r="U194" s="47" t="s">
        <v>202</v>
      </c>
      <c r="V194" s="46" t="s">
        <v>203</v>
      </c>
      <c r="W194" s="46" t="s">
        <v>206</v>
      </c>
      <c r="X194" s="46">
        <v>0</v>
      </c>
      <c r="Y194" s="46">
        <v>1</v>
      </c>
      <c r="Z194" s="46">
        <v>0</v>
      </c>
      <c r="AA194">
        <f t="shared" si="2"/>
        <v>1</v>
      </c>
      <c r="AB194" t="s">
        <v>14</v>
      </c>
      <c r="AC194" t="s">
        <v>205</v>
      </c>
      <c r="AD194" t="s">
        <v>24</v>
      </c>
    </row>
    <row r="195" spans="1:30" hidden="1" x14ac:dyDescent="0.35">
      <c r="A195" s="46" t="s">
        <v>188</v>
      </c>
      <c r="B195" s="46">
        <v>88117</v>
      </c>
      <c r="C195" s="46">
        <v>5615</v>
      </c>
      <c r="D195" s="46">
        <v>456080</v>
      </c>
      <c r="E195" s="46">
        <v>115822</v>
      </c>
      <c r="F195" s="47" t="s">
        <v>473</v>
      </c>
      <c r="G195" s="46">
        <v>3042794</v>
      </c>
      <c r="H195" s="47" t="s">
        <v>190</v>
      </c>
      <c r="I195" s="48">
        <v>44771</v>
      </c>
      <c r="J195" s="47" t="s">
        <v>202</v>
      </c>
      <c r="K195" s="47" t="s">
        <v>213</v>
      </c>
      <c r="L195" s="46" t="s">
        <v>193</v>
      </c>
      <c r="M195" s="46" t="s">
        <v>214</v>
      </c>
      <c r="N195" s="46" t="s">
        <v>195</v>
      </c>
      <c r="O195" s="46" t="s">
        <v>196</v>
      </c>
      <c r="P195" s="47" t="s">
        <v>474</v>
      </c>
      <c r="Q195" s="47" t="s">
        <v>198</v>
      </c>
      <c r="R195" s="47" t="s">
        <v>325</v>
      </c>
      <c r="S195" s="47" t="s">
        <v>475</v>
      </c>
      <c r="T195" s="46" t="s">
        <v>201</v>
      </c>
      <c r="U195" s="47" t="s">
        <v>202</v>
      </c>
      <c r="V195" s="46" t="s">
        <v>203</v>
      </c>
      <c r="W195" s="46" t="s">
        <v>211</v>
      </c>
      <c r="X195" s="46">
        <v>0</v>
      </c>
      <c r="Y195" s="46">
        <v>1</v>
      </c>
      <c r="Z195" s="46">
        <v>0</v>
      </c>
      <c r="AA195">
        <f t="shared" si="2"/>
        <v>1</v>
      </c>
      <c r="AB195" t="s">
        <v>14</v>
      </c>
      <c r="AC195" t="s">
        <v>205</v>
      </c>
      <c r="AD195" t="s">
        <v>24</v>
      </c>
    </row>
    <row r="196" spans="1:30" hidden="1" x14ac:dyDescent="0.35">
      <c r="A196" s="46" t="s">
        <v>188</v>
      </c>
      <c r="B196" s="46">
        <v>88663</v>
      </c>
      <c r="C196" s="46">
        <v>4625</v>
      </c>
      <c r="D196" s="46">
        <v>446613</v>
      </c>
      <c r="E196" s="46">
        <v>125117</v>
      </c>
      <c r="F196" s="47" t="s">
        <v>476</v>
      </c>
      <c r="G196" s="46">
        <v>3056031</v>
      </c>
      <c r="H196" s="47" t="s">
        <v>190</v>
      </c>
      <c r="I196" s="48">
        <v>44792</v>
      </c>
      <c r="J196" s="47" t="s">
        <v>202</v>
      </c>
      <c r="K196" s="47" t="s">
        <v>213</v>
      </c>
      <c r="L196" s="46" t="s">
        <v>193</v>
      </c>
      <c r="M196" s="46" t="s">
        <v>195</v>
      </c>
      <c r="N196" s="46" t="s">
        <v>195</v>
      </c>
      <c r="O196" s="46" t="s">
        <v>196</v>
      </c>
      <c r="P196" s="47" t="s">
        <v>477</v>
      </c>
      <c r="Q196" s="47" t="s">
        <v>198</v>
      </c>
      <c r="R196" s="47" t="s">
        <v>478</v>
      </c>
      <c r="S196" s="47" t="s">
        <v>479</v>
      </c>
      <c r="T196" s="46" t="s">
        <v>201</v>
      </c>
      <c r="U196" s="47" t="s">
        <v>202</v>
      </c>
      <c r="V196" s="46" t="s">
        <v>203</v>
      </c>
      <c r="W196" s="46" t="s">
        <v>211</v>
      </c>
      <c r="X196" s="46">
        <v>0</v>
      </c>
      <c r="Y196" s="46">
        <v>1</v>
      </c>
      <c r="Z196" s="46">
        <v>0</v>
      </c>
      <c r="AA196">
        <f t="shared" si="2"/>
        <v>1</v>
      </c>
      <c r="AB196" t="s">
        <v>480</v>
      </c>
      <c r="AC196" t="s">
        <v>360</v>
      </c>
      <c r="AD196" t="s">
        <v>24</v>
      </c>
    </row>
    <row r="197" spans="1:30" hidden="1" x14ac:dyDescent="0.35">
      <c r="A197" s="46" t="s">
        <v>188</v>
      </c>
      <c r="B197" s="46">
        <v>88667</v>
      </c>
      <c r="C197" s="46">
        <v>6412</v>
      </c>
      <c r="D197" s="46">
        <v>464893</v>
      </c>
      <c r="E197" s="46">
        <v>112282</v>
      </c>
      <c r="F197" s="47" t="s">
        <v>481</v>
      </c>
      <c r="G197" s="46">
        <v>3056033</v>
      </c>
      <c r="H197" s="47" t="s">
        <v>190</v>
      </c>
      <c r="I197" s="48">
        <v>44792</v>
      </c>
      <c r="J197" s="47" t="s">
        <v>202</v>
      </c>
      <c r="K197" s="47" t="s">
        <v>213</v>
      </c>
      <c r="L197" s="46" t="s">
        <v>193</v>
      </c>
      <c r="M197" s="46" t="s">
        <v>195</v>
      </c>
      <c r="N197" s="46" t="s">
        <v>195</v>
      </c>
      <c r="O197" s="46" t="s">
        <v>196</v>
      </c>
      <c r="P197" s="47" t="s">
        <v>482</v>
      </c>
      <c r="Q197" s="47" t="s">
        <v>198</v>
      </c>
      <c r="R197" s="47" t="s">
        <v>226</v>
      </c>
      <c r="S197" s="47" t="s">
        <v>483</v>
      </c>
      <c r="T197" s="46" t="s">
        <v>201</v>
      </c>
      <c r="U197" s="47" t="s">
        <v>202</v>
      </c>
      <c r="V197" s="46" t="s">
        <v>203</v>
      </c>
      <c r="W197" s="46" t="s">
        <v>211</v>
      </c>
      <c r="X197" s="46">
        <v>1</v>
      </c>
      <c r="Y197" s="46">
        <v>1</v>
      </c>
      <c r="Z197" s="46">
        <v>0</v>
      </c>
      <c r="AA197">
        <f t="shared" si="2"/>
        <v>1</v>
      </c>
      <c r="AB197" t="s">
        <v>6</v>
      </c>
      <c r="AC197" t="s">
        <v>205</v>
      </c>
      <c r="AD197" t="s">
        <v>24</v>
      </c>
    </row>
    <row r="198" spans="1:30" hidden="1" x14ac:dyDescent="0.35">
      <c r="A198" s="46" t="s">
        <v>188</v>
      </c>
      <c r="B198" s="46">
        <v>88667</v>
      </c>
      <c r="C198" s="46">
        <v>6412</v>
      </c>
      <c r="D198" s="46">
        <v>464893</v>
      </c>
      <c r="E198" s="46">
        <v>112282</v>
      </c>
      <c r="F198" s="47" t="s">
        <v>481</v>
      </c>
      <c r="G198" s="46">
        <v>3056033</v>
      </c>
      <c r="H198" s="47" t="s">
        <v>190</v>
      </c>
      <c r="I198" s="48">
        <v>44792</v>
      </c>
      <c r="J198" s="47" t="s">
        <v>202</v>
      </c>
      <c r="K198" s="47" t="s">
        <v>213</v>
      </c>
      <c r="L198" s="46" t="s">
        <v>193</v>
      </c>
      <c r="M198" s="46" t="s">
        <v>195</v>
      </c>
      <c r="N198" s="46" t="s">
        <v>195</v>
      </c>
      <c r="O198" s="46" t="s">
        <v>196</v>
      </c>
      <c r="P198" s="47" t="s">
        <v>482</v>
      </c>
      <c r="Q198" s="47" t="s">
        <v>198</v>
      </c>
      <c r="R198" s="47" t="s">
        <v>226</v>
      </c>
      <c r="S198" s="47" t="s">
        <v>483</v>
      </c>
      <c r="T198" s="46" t="s">
        <v>201</v>
      </c>
      <c r="U198" s="47" t="s">
        <v>202</v>
      </c>
      <c r="V198" s="46" t="s">
        <v>203</v>
      </c>
      <c r="W198" s="46" t="s">
        <v>229</v>
      </c>
      <c r="X198" s="46">
        <v>0</v>
      </c>
      <c r="Y198" s="46">
        <v>0</v>
      </c>
      <c r="Z198" s="46">
        <v>1</v>
      </c>
      <c r="AA198">
        <f t="shared" si="2"/>
        <v>-1</v>
      </c>
      <c r="AB198" t="s">
        <v>6</v>
      </c>
      <c r="AC198" t="s">
        <v>205</v>
      </c>
      <c r="AD198" t="s">
        <v>24</v>
      </c>
    </row>
    <row r="199" spans="1:30" hidden="1" x14ac:dyDescent="0.35">
      <c r="A199" s="46" t="s">
        <v>188</v>
      </c>
      <c r="B199" s="46">
        <v>88668</v>
      </c>
      <c r="C199" s="46">
        <v>4728</v>
      </c>
      <c r="D199" s="46">
        <v>447177</v>
      </c>
      <c r="E199" s="46">
        <v>128755</v>
      </c>
      <c r="F199" s="47" t="s">
        <v>484</v>
      </c>
      <c r="G199" s="46">
        <v>3056035</v>
      </c>
      <c r="H199" s="47" t="s">
        <v>190</v>
      </c>
      <c r="I199" s="48">
        <v>44792</v>
      </c>
      <c r="J199" s="47" t="s">
        <v>202</v>
      </c>
      <c r="K199" s="47" t="s">
        <v>213</v>
      </c>
      <c r="L199" s="46" t="s">
        <v>193</v>
      </c>
      <c r="M199" s="46" t="s">
        <v>195</v>
      </c>
      <c r="N199" s="46" t="s">
        <v>195</v>
      </c>
      <c r="O199" s="46" t="s">
        <v>196</v>
      </c>
      <c r="P199" s="47" t="s">
        <v>485</v>
      </c>
      <c r="Q199" s="47" t="s">
        <v>198</v>
      </c>
      <c r="R199" s="47" t="s">
        <v>188</v>
      </c>
      <c r="S199" s="47" t="s">
        <v>486</v>
      </c>
      <c r="T199" s="46" t="s">
        <v>201</v>
      </c>
      <c r="U199" s="47" t="s">
        <v>202</v>
      </c>
      <c r="V199" s="46" t="s">
        <v>203</v>
      </c>
      <c r="W199" s="46" t="s">
        <v>229</v>
      </c>
      <c r="X199" s="46">
        <v>0</v>
      </c>
      <c r="Y199" s="46">
        <v>1</v>
      </c>
      <c r="Z199" s="46">
        <v>0</v>
      </c>
      <c r="AA199">
        <f t="shared" si="2"/>
        <v>1</v>
      </c>
      <c r="AB199" t="s">
        <v>0</v>
      </c>
      <c r="AC199" t="s">
        <v>217</v>
      </c>
      <c r="AD199" t="s">
        <v>24</v>
      </c>
    </row>
    <row r="200" spans="1:30" hidden="1" x14ac:dyDescent="0.35">
      <c r="A200" s="46" t="s">
        <v>188</v>
      </c>
      <c r="B200" s="46">
        <v>88669</v>
      </c>
      <c r="C200" s="46">
        <v>6133</v>
      </c>
      <c r="D200" s="46">
        <v>461605</v>
      </c>
      <c r="E200" s="46">
        <v>133478</v>
      </c>
      <c r="F200" s="47" t="s">
        <v>487</v>
      </c>
      <c r="G200" s="46">
        <v>3056036</v>
      </c>
      <c r="H200" s="47" t="s">
        <v>190</v>
      </c>
      <c r="I200" s="48">
        <v>44798</v>
      </c>
      <c r="J200" s="47" t="s">
        <v>202</v>
      </c>
      <c r="K200" s="47" t="s">
        <v>213</v>
      </c>
      <c r="L200" s="46" t="s">
        <v>193</v>
      </c>
      <c r="M200" s="46" t="s">
        <v>195</v>
      </c>
      <c r="N200" s="46" t="s">
        <v>195</v>
      </c>
      <c r="O200" s="46" t="s">
        <v>196</v>
      </c>
      <c r="P200" s="47" t="s">
        <v>488</v>
      </c>
      <c r="Q200" s="47" t="s">
        <v>198</v>
      </c>
      <c r="R200" s="47" t="s">
        <v>346</v>
      </c>
      <c r="S200" s="47" t="s">
        <v>489</v>
      </c>
      <c r="T200" s="46" t="s">
        <v>201</v>
      </c>
      <c r="U200" s="47" t="s">
        <v>202</v>
      </c>
      <c r="V200" s="46" t="s">
        <v>203</v>
      </c>
      <c r="W200" s="46" t="s">
        <v>206</v>
      </c>
      <c r="X200" s="46">
        <v>0</v>
      </c>
      <c r="Y200" s="46">
        <v>0</v>
      </c>
      <c r="Z200" s="46">
        <v>1</v>
      </c>
      <c r="AA200">
        <f t="shared" ref="AA200:AA260" si="3">SUM(Y200-Z200)</f>
        <v>-1</v>
      </c>
      <c r="AB200" t="s">
        <v>490</v>
      </c>
      <c r="AC200" t="s">
        <v>322</v>
      </c>
      <c r="AD200" t="s">
        <v>24</v>
      </c>
    </row>
    <row r="201" spans="1:30" hidden="1" x14ac:dyDescent="0.35">
      <c r="A201" s="46" t="s">
        <v>188</v>
      </c>
      <c r="B201" s="46">
        <v>88669</v>
      </c>
      <c r="C201" s="46">
        <v>6133</v>
      </c>
      <c r="D201" s="46">
        <v>461605</v>
      </c>
      <c r="E201" s="46">
        <v>133478</v>
      </c>
      <c r="F201" s="47" t="s">
        <v>487</v>
      </c>
      <c r="G201" s="46">
        <v>3056036</v>
      </c>
      <c r="H201" s="47" t="s">
        <v>190</v>
      </c>
      <c r="I201" s="48">
        <v>44798</v>
      </c>
      <c r="J201" s="47" t="s">
        <v>202</v>
      </c>
      <c r="K201" s="47" t="s">
        <v>213</v>
      </c>
      <c r="L201" s="46" t="s">
        <v>193</v>
      </c>
      <c r="M201" s="46" t="s">
        <v>195</v>
      </c>
      <c r="N201" s="46" t="s">
        <v>195</v>
      </c>
      <c r="O201" s="46" t="s">
        <v>196</v>
      </c>
      <c r="P201" s="47" t="s">
        <v>488</v>
      </c>
      <c r="Q201" s="47" t="s">
        <v>198</v>
      </c>
      <c r="R201" s="47" t="s">
        <v>346</v>
      </c>
      <c r="S201" s="47" t="s">
        <v>489</v>
      </c>
      <c r="T201" s="46" t="s">
        <v>201</v>
      </c>
      <c r="U201" s="47" t="s">
        <v>202</v>
      </c>
      <c r="V201" s="46" t="s">
        <v>203</v>
      </c>
      <c r="W201" s="46" t="s">
        <v>211</v>
      </c>
      <c r="X201" s="46">
        <v>1</v>
      </c>
      <c r="Y201" s="46">
        <v>1</v>
      </c>
      <c r="Z201" s="46">
        <v>0</v>
      </c>
      <c r="AA201">
        <f t="shared" si="3"/>
        <v>1</v>
      </c>
      <c r="AB201" t="s">
        <v>490</v>
      </c>
      <c r="AC201" t="s">
        <v>322</v>
      </c>
      <c r="AD201" t="s">
        <v>24</v>
      </c>
    </row>
    <row r="202" spans="1:30" hidden="1" x14ac:dyDescent="0.35">
      <c r="A202" s="46" t="s">
        <v>188</v>
      </c>
      <c r="B202" s="46">
        <v>89116</v>
      </c>
      <c r="C202" s="46">
        <v>6014</v>
      </c>
      <c r="D202" s="46">
        <v>460559</v>
      </c>
      <c r="E202" s="46">
        <v>114394</v>
      </c>
      <c r="F202" s="47" t="s">
        <v>491</v>
      </c>
      <c r="G202" s="46">
        <v>3061676</v>
      </c>
      <c r="H202" s="47" t="s">
        <v>293</v>
      </c>
      <c r="I202" s="48">
        <v>44827</v>
      </c>
      <c r="J202" s="47" t="s">
        <v>202</v>
      </c>
      <c r="K202" s="47" t="s">
        <v>213</v>
      </c>
      <c r="L202" s="46" t="s">
        <v>193</v>
      </c>
      <c r="M202" s="46" t="s">
        <v>195</v>
      </c>
      <c r="N202" s="46" t="s">
        <v>195</v>
      </c>
      <c r="O202" s="46" t="s">
        <v>196</v>
      </c>
      <c r="P202" s="47" t="s">
        <v>492</v>
      </c>
      <c r="Q202" s="47" t="s">
        <v>464</v>
      </c>
      <c r="R202" s="47" t="s">
        <v>319</v>
      </c>
      <c r="S202" s="47" t="s">
        <v>493</v>
      </c>
      <c r="T202" s="46" t="s">
        <v>201</v>
      </c>
      <c r="U202" s="47" t="s">
        <v>202</v>
      </c>
      <c r="V202" s="46" t="s">
        <v>203</v>
      </c>
      <c r="W202" s="46" t="s">
        <v>211</v>
      </c>
      <c r="X202" s="46">
        <v>1</v>
      </c>
      <c r="Y202" s="46">
        <v>0</v>
      </c>
      <c r="Z202" s="46">
        <v>0</v>
      </c>
      <c r="AA202">
        <f t="shared" si="3"/>
        <v>0</v>
      </c>
      <c r="AB202" t="s">
        <v>240</v>
      </c>
      <c r="AC202" t="s">
        <v>241</v>
      </c>
      <c r="AD202" t="s">
        <v>24</v>
      </c>
    </row>
    <row r="203" spans="1:30" hidden="1" x14ac:dyDescent="0.35">
      <c r="A203" s="46" t="s">
        <v>188</v>
      </c>
      <c r="B203" s="46">
        <v>89119</v>
      </c>
      <c r="C203" s="46">
        <v>4729</v>
      </c>
      <c r="D203" s="46">
        <v>447432</v>
      </c>
      <c r="E203" s="46">
        <v>129991</v>
      </c>
      <c r="F203" s="47" t="s">
        <v>494</v>
      </c>
      <c r="G203" s="46">
        <v>3061677</v>
      </c>
      <c r="H203" s="47" t="s">
        <v>190</v>
      </c>
      <c r="I203" s="48">
        <v>44833</v>
      </c>
      <c r="J203" s="47" t="s">
        <v>202</v>
      </c>
      <c r="K203" s="47" t="s">
        <v>213</v>
      </c>
      <c r="L203" s="46" t="s">
        <v>193</v>
      </c>
      <c r="M203" s="46" t="s">
        <v>195</v>
      </c>
      <c r="N203" s="46" t="s">
        <v>195</v>
      </c>
      <c r="O203" s="46" t="s">
        <v>196</v>
      </c>
      <c r="P203" s="47" t="s">
        <v>495</v>
      </c>
      <c r="Q203" s="47" t="s">
        <v>198</v>
      </c>
      <c r="R203" s="47" t="s">
        <v>188</v>
      </c>
      <c r="S203" s="47" t="s">
        <v>496</v>
      </c>
      <c r="T203" s="46" t="s">
        <v>201</v>
      </c>
      <c r="U203" s="47" t="s">
        <v>202</v>
      </c>
      <c r="V203" s="46" t="s">
        <v>207</v>
      </c>
      <c r="W203" s="46" t="s">
        <v>211</v>
      </c>
      <c r="X203" s="46">
        <v>0</v>
      </c>
      <c r="Y203" s="46">
        <v>1</v>
      </c>
      <c r="Z203" s="46">
        <v>0</v>
      </c>
      <c r="AA203">
        <f t="shared" si="3"/>
        <v>1</v>
      </c>
      <c r="AB203" t="s">
        <v>0</v>
      </c>
      <c r="AC203" t="s">
        <v>217</v>
      </c>
      <c r="AD203" t="s">
        <v>24</v>
      </c>
    </row>
    <row r="204" spans="1:30" hidden="1" x14ac:dyDescent="0.35">
      <c r="A204" s="46" t="s">
        <v>188</v>
      </c>
      <c r="B204" s="46">
        <v>89120</v>
      </c>
      <c r="C204" s="46">
        <v>5509</v>
      </c>
      <c r="D204" s="46">
        <v>455893</v>
      </c>
      <c r="E204" s="46">
        <v>109598</v>
      </c>
      <c r="F204" s="47" t="s">
        <v>497</v>
      </c>
      <c r="G204" s="46">
        <v>3061679</v>
      </c>
      <c r="H204" s="47" t="s">
        <v>190</v>
      </c>
      <c r="I204" s="48">
        <v>44818</v>
      </c>
      <c r="J204" s="47" t="s">
        <v>202</v>
      </c>
      <c r="K204" s="47" t="s">
        <v>213</v>
      </c>
      <c r="L204" s="46" t="s">
        <v>193</v>
      </c>
      <c r="M204" s="46" t="s">
        <v>195</v>
      </c>
      <c r="N204" s="46" t="s">
        <v>195</v>
      </c>
      <c r="O204" s="46" t="s">
        <v>224</v>
      </c>
      <c r="P204" s="47" t="s">
        <v>498</v>
      </c>
      <c r="Q204" s="47" t="s">
        <v>198</v>
      </c>
      <c r="R204" s="47" t="s">
        <v>256</v>
      </c>
      <c r="S204" s="47" t="s">
        <v>499</v>
      </c>
      <c r="T204" s="46" t="s">
        <v>201</v>
      </c>
      <c r="U204" s="47" t="s">
        <v>191</v>
      </c>
      <c r="V204" s="46" t="s">
        <v>203</v>
      </c>
      <c r="W204" s="46" t="s">
        <v>206</v>
      </c>
      <c r="X204" s="46">
        <v>1</v>
      </c>
      <c r="Y204" s="46">
        <v>0</v>
      </c>
      <c r="Z204" s="46">
        <v>0</v>
      </c>
      <c r="AA204">
        <f t="shared" si="3"/>
        <v>0</v>
      </c>
      <c r="AB204" t="s">
        <v>240</v>
      </c>
      <c r="AC204" t="s">
        <v>241</v>
      </c>
      <c r="AD204" t="s">
        <v>24</v>
      </c>
    </row>
    <row r="205" spans="1:30" hidden="1" x14ac:dyDescent="0.35">
      <c r="A205" s="46" t="s">
        <v>188</v>
      </c>
      <c r="B205" s="46">
        <v>90039</v>
      </c>
      <c r="C205" s="46">
        <v>5314</v>
      </c>
      <c r="D205" s="46">
        <v>453590</v>
      </c>
      <c r="E205" s="46">
        <v>114899</v>
      </c>
      <c r="F205" s="47" t="s">
        <v>500</v>
      </c>
      <c r="G205" s="46">
        <v>3149798</v>
      </c>
      <c r="H205" s="47" t="s">
        <v>190</v>
      </c>
      <c r="I205" s="48">
        <v>45280</v>
      </c>
      <c r="J205" s="47" t="s">
        <v>191</v>
      </c>
      <c r="K205" s="47" t="s">
        <v>213</v>
      </c>
      <c r="L205" s="46" t="s">
        <v>193</v>
      </c>
      <c r="M205" s="46" t="s">
        <v>223</v>
      </c>
      <c r="N205" s="46" t="s">
        <v>195</v>
      </c>
      <c r="O205" s="46" t="s">
        <v>224</v>
      </c>
      <c r="P205" s="47" t="s">
        <v>501</v>
      </c>
      <c r="Q205" s="47" t="s">
        <v>198</v>
      </c>
      <c r="R205" s="47" t="s">
        <v>412</v>
      </c>
      <c r="S205" s="47" t="s">
        <v>502</v>
      </c>
      <c r="T205" s="46" t="s">
        <v>201</v>
      </c>
      <c r="U205" s="47" t="s">
        <v>191</v>
      </c>
      <c r="V205" s="46" t="s">
        <v>203</v>
      </c>
      <c r="W205" s="46" t="s">
        <v>204</v>
      </c>
      <c r="X205" s="46">
        <v>1</v>
      </c>
      <c r="Y205" s="46">
        <v>1</v>
      </c>
      <c r="Z205" s="46">
        <v>0</v>
      </c>
      <c r="AA205">
        <f t="shared" si="3"/>
        <v>1</v>
      </c>
      <c r="AB205" t="s">
        <v>503</v>
      </c>
      <c r="AC205" t="s">
        <v>322</v>
      </c>
      <c r="AD205" t="s">
        <v>24</v>
      </c>
    </row>
    <row r="206" spans="1:30" hidden="1" x14ac:dyDescent="0.35">
      <c r="A206" s="46" t="s">
        <v>188</v>
      </c>
      <c r="B206" s="46">
        <v>90326</v>
      </c>
      <c r="C206" s="46">
        <v>5213</v>
      </c>
      <c r="D206" s="46">
        <v>452929</v>
      </c>
      <c r="E206" s="46">
        <v>113830</v>
      </c>
      <c r="F206" s="47" t="s">
        <v>504</v>
      </c>
      <c r="G206" s="46">
        <v>3101527</v>
      </c>
      <c r="H206" s="47" t="s">
        <v>190</v>
      </c>
      <c r="I206" s="48">
        <v>44971</v>
      </c>
      <c r="J206" s="47" t="s">
        <v>202</v>
      </c>
      <c r="K206" s="47" t="s">
        <v>213</v>
      </c>
      <c r="L206" s="46" t="s">
        <v>193</v>
      </c>
      <c r="M206" s="46" t="s">
        <v>223</v>
      </c>
      <c r="N206" s="46" t="s">
        <v>195</v>
      </c>
      <c r="O206" s="46" t="s">
        <v>224</v>
      </c>
      <c r="P206" s="47" t="s">
        <v>505</v>
      </c>
      <c r="Q206" s="47" t="s">
        <v>198</v>
      </c>
      <c r="R206" s="47" t="s">
        <v>412</v>
      </c>
      <c r="S206" s="47" t="s">
        <v>506</v>
      </c>
      <c r="T206" s="46" t="s">
        <v>201</v>
      </c>
      <c r="U206" s="47" t="s">
        <v>191</v>
      </c>
      <c r="V206" s="46" t="s">
        <v>203</v>
      </c>
      <c r="W206" s="46" t="s">
        <v>206</v>
      </c>
      <c r="X206" s="46">
        <v>1</v>
      </c>
      <c r="Y206" s="46">
        <v>0</v>
      </c>
      <c r="Z206" s="46">
        <v>0</v>
      </c>
      <c r="AA206">
        <f t="shared" si="3"/>
        <v>0</v>
      </c>
      <c r="AB206" t="s">
        <v>240</v>
      </c>
      <c r="AC206" t="s">
        <v>241</v>
      </c>
      <c r="AD206" t="s">
        <v>24</v>
      </c>
    </row>
    <row r="207" spans="1:30" hidden="1" x14ac:dyDescent="0.35">
      <c r="A207" s="46" t="s">
        <v>188</v>
      </c>
      <c r="B207" s="46">
        <v>90326</v>
      </c>
      <c r="C207" s="46">
        <v>5213</v>
      </c>
      <c r="D207" s="46">
        <v>452929</v>
      </c>
      <c r="E207" s="46">
        <v>113830</v>
      </c>
      <c r="F207" s="47" t="s">
        <v>504</v>
      </c>
      <c r="G207" s="46">
        <v>3101527</v>
      </c>
      <c r="H207" s="47" t="s">
        <v>190</v>
      </c>
      <c r="I207" s="48">
        <v>44971</v>
      </c>
      <c r="J207" s="47" t="s">
        <v>202</v>
      </c>
      <c r="K207" s="47" t="s">
        <v>213</v>
      </c>
      <c r="L207" s="46" t="s">
        <v>230</v>
      </c>
      <c r="M207" s="46" t="s">
        <v>223</v>
      </c>
      <c r="N207" s="46" t="s">
        <v>195</v>
      </c>
      <c r="O207" s="46" t="s">
        <v>224</v>
      </c>
      <c r="P207" s="47" t="s">
        <v>505</v>
      </c>
      <c r="Q207" s="47" t="s">
        <v>198</v>
      </c>
      <c r="R207" s="47" t="s">
        <v>412</v>
      </c>
      <c r="S207" s="47" t="s">
        <v>506</v>
      </c>
      <c r="T207" s="46" t="s">
        <v>201</v>
      </c>
      <c r="U207" s="47" t="s">
        <v>191</v>
      </c>
      <c r="V207" s="46" t="s">
        <v>203</v>
      </c>
      <c r="W207" s="46" t="s">
        <v>204</v>
      </c>
      <c r="X207" s="46">
        <v>3</v>
      </c>
      <c r="Y207" s="46">
        <v>0</v>
      </c>
      <c r="Z207" s="46">
        <v>0</v>
      </c>
      <c r="AA207">
        <f t="shared" si="3"/>
        <v>0</v>
      </c>
      <c r="AB207" t="s">
        <v>240</v>
      </c>
      <c r="AC207" t="s">
        <v>241</v>
      </c>
      <c r="AD207" t="s">
        <v>24</v>
      </c>
    </row>
    <row r="208" spans="1:30" hidden="1" x14ac:dyDescent="0.35">
      <c r="A208" s="46" t="s">
        <v>188</v>
      </c>
      <c r="B208" s="46">
        <v>90326</v>
      </c>
      <c r="C208" s="46">
        <v>5213</v>
      </c>
      <c r="D208" s="46">
        <v>452929</v>
      </c>
      <c r="E208" s="46">
        <v>113830</v>
      </c>
      <c r="F208" s="47" t="s">
        <v>504</v>
      </c>
      <c r="G208" s="46">
        <v>3101527</v>
      </c>
      <c r="H208" s="47" t="s">
        <v>190</v>
      </c>
      <c r="I208" s="48">
        <v>44971</v>
      </c>
      <c r="J208" s="47" t="s">
        <v>202</v>
      </c>
      <c r="K208" s="47" t="s">
        <v>213</v>
      </c>
      <c r="L208" s="46" t="s">
        <v>230</v>
      </c>
      <c r="M208" s="46" t="s">
        <v>223</v>
      </c>
      <c r="N208" s="46" t="s">
        <v>195</v>
      </c>
      <c r="O208" s="46" t="s">
        <v>224</v>
      </c>
      <c r="P208" s="47" t="s">
        <v>505</v>
      </c>
      <c r="Q208" s="47" t="s">
        <v>198</v>
      </c>
      <c r="R208" s="47" t="s">
        <v>412</v>
      </c>
      <c r="S208" s="47" t="s">
        <v>506</v>
      </c>
      <c r="T208" s="46" t="s">
        <v>201</v>
      </c>
      <c r="U208" s="47" t="s">
        <v>191</v>
      </c>
      <c r="V208" s="46" t="s">
        <v>207</v>
      </c>
      <c r="W208" s="46" t="s">
        <v>231</v>
      </c>
      <c r="X208" s="46">
        <v>2</v>
      </c>
      <c r="Y208" s="46">
        <v>0</v>
      </c>
      <c r="Z208" s="46">
        <v>0</v>
      </c>
      <c r="AA208">
        <f t="shared" si="3"/>
        <v>0</v>
      </c>
      <c r="AB208" t="s">
        <v>240</v>
      </c>
      <c r="AC208" t="s">
        <v>241</v>
      </c>
      <c r="AD208" t="s">
        <v>24</v>
      </c>
    </row>
    <row r="209" spans="1:30" hidden="1" x14ac:dyDescent="0.35">
      <c r="A209" s="46" t="s">
        <v>188</v>
      </c>
      <c r="B209" s="46">
        <v>90343</v>
      </c>
      <c r="C209" s="46">
        <v>4631</v>
      </c>
      <c r="D209" s="46">
        <v>446423</v>
      </c>
      <c r="E209" s="46">
        <v>131676</v>
      </c>
      <c r="F209" s="47" t="s">
        <v>507</v>
      </c>
      <c r="G209" s="46">
        <v>3103140</v>
      </c>
      <c r="H209" s="47" t="s">
        <v>190</v>
      </c>
      <c r="I209" s="48">
        <v>45006</v>
      </c>
      <c r="J209" s="47" t="s">
        <v>202</v>
      </c>
      <c r="K209" s="47" t="s">
        <v>213</v>
      </c>
      <c r="L209" s="46" t="s">
        <v>193</v>
      </c>
      <c r="M209" s="46" t="s">
        <v>195</v>
      </c>
      <c r="N209" s="46" t="s">
        <v>195</v>
      </c>
      <c r="O209" s="46" t="s">
        <v>224</v>
      </c>
      <c r="P209" s="47" t="s">
        <v>508</v>
      </c>
      <c r="Q209" s="47" t="s">
        <v>509</v>
      </c>
      <c r="R209" s="47" t="s">
        <v>188</v>
      </c>
      <c r="S209" s="47" t="s">
        <v>510</v>
      </c>
      <c r="T209" s="46" t="s">
        <v>201</v>
      </c>
      <c r="U209" s="47" t="s">
        <v>191</v>
      </c>
      <c r="V209" s="46" t="s">
        <v>203</v>
      </c>
      <c r="W209" s="46" t="s">
        <v>204</v>
      </c>
      <c r="X209" s="46">
        <v>0</v>
      </c>
      <c r="Y209" s="46">
        <v>1</v>
      </c>
      <c r="Z209" s="46">
        <v>0</v>
      </c>
      <c r="AA209">
        <f t="shared" si="3"/>
        <v>1</v>
      </c>
      <c r="AB209" t="s">
        <v>0</v>
      </c>
      <c r="AC209" t="s">
        <v>217</v>
      </c>
      <c r="AD209" t="s">
        <v>24</v>
      </c>
    </row>
    <row r="210" spans="1:30" hidden="1" x14ac:dyDescent="0.35">
      <c r="A210" s="46" t="s">
        <v>188</v>
      </c>
      <c r="B210" s="46">
        <v>90343</v>
      </c>
      <c r="C210" s="46">
        <v>4631</v>
      </c>
      <c r="D210" s="46">
        <v>446423</v>
      </c>
      <c r="E210" s="46">
        <v>131676</v>
      </c>
      <c r="F210" s="47" t="s">
        <v>507</v>
      </c>
      <c r="G210" s="46">
        <v>3103140</v>
      </c>
      <c r="H210" s="47" t="s">
        <v>190</v>
      </c>
      <c r="I210" s="48">
        <v>45006</v>
      </c>
      <c r="J210" s="47" t="s">
        <v>202</v>
      </c>
      <c r="K210" s="47" t="s">
        <v>213</v>
      </c>
      <c r="L210" s="46" t="s">
        <v>193</v>
      </c>
      <c r="M210" s="46" t="s">
        <v>195</v>
      </c>
      <c r="N210" s="46" t="s">
        <v>195</v>
      </c>
      <c r="O210" s="46" t="s">
        <v>224</v>
      </c>
      <c r="P210" s="47" t="s">
        <v>508</v>
      </c>
      <c r="Q210" s="47" t="s">
        <v>509</v>
      </c>
      <c r="R210" s="47" t="s">
        <v>188</v>
      </c>
      <c r="S210" s="47" t="s">
        <v>510</v>
      </c>
      <c r="T210" s="46" t="s">
        <v>201</v>
      </c>
      <c r="U210" s="47" t="s">
        <v>191</v>
      </c>
      <c r="V210" s="46" t="s">
        <v>203</v>
      </c>
      <c r="W210" s="46" t="s">
        <v>206</v>
      </c>
      <c r="X210" s="46">
        <v>0</v>
      </c>
      <c r="Y210" s="46">
        <v>2</v>
      </c>
      <c r="Z210" s="46">
        <v>0</v>
      </c>
      <c r="AA210">
        <f t="shared" si="3"/>
        <v>2</v>
      </c>
      <c r="AB210" t="s">
        <v>0</v>
      </c>
      <c r="AC210" t="s">
        <v>217</v>
      </c>
      <c r="AD210" t="s">
        <v>24</v>
      </c>
    </row>
    <row r="211" spans="1:30" hidden="1" x14ac:dyDescent="0.35">
      <c r="A211" s="46" t="s">
        <v>188</v>
      </c>
      <c r="B211" s="46">
        <v>90343</v>
      </c>
      <c r="C211" s="46">
        <v>4631</v>
      </c>
      <c r="D211" s="46">
        <v>446423</v>
      </c>
      <c r="E211" s="46">
        <v>131676</v>
      </c>
      <c r="F211" s="47" t="s">
        <v>507</v>
      </c>
      <c r="G211" s="46">
        <v>3103140</v>
      </c>
      <c r="H211" s="47" t="s">
        <v>190</v>
      </c>
      <c r="I211" s="48">
        <v>45006</v>
      </c>
      <c r="J211" s="47" t="s">
        <v>202</v>
      </c>
      <c r="K211" s="47" t="s">
        <v>213</v>
      </c>
      <c r="L211" s="46" t="s">
        <v>193</v>
      </c>
      <c r="M211" s="46" t="s">
        <v>195</v>
      </c>
      <c r="N211" s="46" t="s">
        <v>195</v>
      </c>
      <c r="O211" s="46" t="s">
        <v>224</v>
      </c>
      <c r="P211" s="47" t="s">
        <v>508</v>
      </c>
      <c r="Q211" s="47" t="s">
        <v>509</v>
      </c>
      <c r="R211" s="47" t="s">
        <v>188</v>
      </c>
      <c r="S211" s="47" t="s">
        <v>510</v>
      </c>
      <c r="T211" s="46" t="s">
        <v>201</v>
      </c>
      <c r="U211" s="47" t="s">
        <v>191</v>
      </c>
      <c r="V211" s="46" t="s">
        <v>203</v>
      </c>
      <c r="W211" s="46" t="s">
        <v>211</v>
      </c>
      <c r="X211" s="46">
        <v>0</v>
      </c>
      <c r="Y211" s="46">
        <v>1</v>
      </c>
      <c r="Z211" s="46">
        <v>0</v>
      </c>
      <c r="AA211">
        <f t="shared" si="3"/>
        <v>1</v>
      </c>
      <c r="AB211" t="s">
        <v>0</v>
      </c>
      <c r="AC211" t="s">
        <v>217</v>
      </c>
      <c r="AD211" t="s">
        <v>24</v>
      </c>
    </row>
    <row r="212" spans="1:30" hidden="1" x14ac:dyDescent="0.35">
      <c r="A212" s="46" t="s">
        <v>188</v>
      </c>
      <c r="B212" s="46">
        <v>90343</v>
      </c>
      <c r="C212" s="46">
        <v>4631</v>
      </c>
      <c r="D212" s="46">
        <v>446423</v>
      </c>
      <c r="E212" s="46">
        <v>131676</v>
      </c>
      <c r="F212" s="47" t="s">
        <v>507</v>
      </c>
      <c r="G212" s="46">
        <v>3103140</v>
      </c>
      <c r="H212" s="47" t="s">
        <v>190</v>
      </c>
      <c r="I212" s="48">
        <v>45006</v>
      </c>
      <c r="J212" s="47" t="s">
        <v>202</v>
      </c>
      <c r="K212" s="47" t="s">
        <v>213</v>
      </c>
      <c r="L212" s="46" t="s">
        <v>193</v>
      </c>
      <c r="M212" s="46" t="s">
        <v>195</v>
      </c>
      <c r="N212" s="46" t="s">
        <v>195</v>
      </c>
      <c r="O212" s="46" t="s">
        <v>224</v>
      </c>
      <c r="P212" s="47" t="s">
        <v>508</v>
      </c>
      <c r="Q212" s="47" t="s">
        <v>509</v>
      </c>
      <c r="R212" s="47" t="s">
        <v>188</v>
      </c>
      <c r="S212" s="47" t="s">
        <v>510</v>
      </c>
      <c r="T212" s="46" t="s">
        <v>201</v>
      </c>
      <c r="U212" s="47" t="s">
        <v>191</v>
      </c>
      <c r="V212" s="46" t="s">
        <v>203</v>
      </c>
      <c r="W212" s="46" t="s">
        <v>229</v>
      </c>
      <c r="X212" s="46">
        <v>0</v>
      </c>
      <c r="Y212" s="46">
        <v>1</v>
      </c>
      <c r="Z212" s="46">
        <v>0</v>
      </c>
      <c r="AA212">
        <f t="shared" si="3"/>
        <v>1</v>
      </c>
      <c r="AB212" t="s">
        <v>0</v>
      </c>
      <c r="AC212" t="s">
        <v>217</v>
      </c>
      <c r="AD212" t="s">
        <v>24</v>
      </c>
    </row>
    <row r="213" spans="1:30" hidden="1" x14ac:dyDescent="0.35">
      <c r="A213" s="46" t="s">
        <v>188</v>
      </c>
      <c r="B213" s="46">
        <v>90343</v>
      </c>
      <c r="C213" s="46">
        <v>4631</v>
      </c>
      <c r="D213" s="46">
        <v>446423</v>
      </c>
      <c r="E213" s="46">
        <v>131676</v>
      </c>
      <c r="F213" s="47" t="s">
        <v>507</v>
      </c>
      <c r="G213" s="46">
        <v>3103140</v>
      </c>
      <c r="H213" s="47" t="s">
        <v>190</v>
      </c>
      <c r="I213" s="48">
        <v>45006</v>
      </c>
      <c r="J213" s="47" t="s">
        <v>202</v>
      </c>
      <c r="K213" s="47" t="s">
        <v>213</v>
      </c>
      <c r="L213" s="46" t="s">
        <v>193</v>
      </c>
      <c r="M213" s="46" t="s">
        <v>195</v>
      </c>
      <c r="N213" s="46" t="s">
        <v>195</v>
      </c>
      <c r="O213" s="46" t="s">
        <v>196</v>
      </c>
      <c r="P213" s="47" t="s">
        <v>508</v>
      </c>
      <c r="Q213" s="47" t="s">
        <v>509</v>
      </c>
      <c r="R213" s="47" t="s">
        <v>188</v>
      </c>
      <c r="S213" s="47" t="s">
        <v>510</v>
      </c>
      <c r="T213" s="46" t="s">
        <v>201</v>
      </c>
      <c r="U213" s="47" t="s">
        <v>202</v>
      </c>
      <c r="V213" s="46" t="s">
        <v>203</v>
      </c>
      <c r="W213" s="46" t="s">
        <v>206</v>
      </c>
      <c r="X213" s="46">
        <v>0</v>
      </c>
      <c r="Y213" s="46">
        <v>1</v>
      </c>
      <c r="Z213" s="46">
        <v>0</v>
      </c>
      <c r="AA213">
        <f t="shared" si="3"/>
        <v>1</v>
      </c>
      <c r="AB213" t="s">
        <v>0</v>
      </c>
      <c r="AC213" t="s">
        <v>217</v>
      </c>
      <c r="AD213" t="s">
        <v>24</v>
      </c>
    </row>
    <row r="214" spans="1:30" x14ac:dyDescent="0.35">
      <c r="A214" s="46" t="s">
        <v>188</v>
      </c>
      <c r="B214" s="46">
        <v>90358</v>
      </c>
      <c r="C214" s="46">
        <v>4833</v>
      </c>
      <c r="D214" s="46">
        <v>448971</v>
      </c>
      <c r="E214" s="46">
        <v>133653</v>
      </c>
      <c r="F214" s="47" t="s">
        <v>511</v>
      </c>
      <c r="G214" s="46">
        <v>3103151</v>
      </c>
      <c r="H214" s="47" t="s">
        <v>190</v>
      </c>
      <c r="I214" s="48">
        <v>45001</v>
      </c>
      <c r="J214" s="47" t="s">
        <v>202</v>
      </c>
      <c r="K214" s="47" t="s">
        <v>213</v>
      </c>
      <c r="L214" s="46" t="s">
        <v>193</v>
      </c>
      <c r="M214" s="46" t="s">
        <v>195</v>
      </c>
      <c r="N214" s="46" t="s">
        <v>195</v>
      </c>
      <c r="O214" s="46" t="s">
        <v>196</v>
      </c>
      <c r="P214" s="47" t="s">
        <v>512</v>
      </c>
      <c r="Q214" s="47" t="s">
        <v>198</v>
      </c>
      <c r="R214" s="47" t="s">
        <v>513</v>
      </c>
      <c r="S214" s="47" t="s">
        <v>330</v>
      </c>
      <c r="T214" s="46" t="s">
        <v>201</v>
      </c>
      <c r="U214" s="47" t="s">
        <v>202</v>
      </c>
      <c r="V214" s="46" t="s">
        <v>203</v>
      </c>
      <c r="W214" s="46" t="s">
        <v>204</v>
      </c>
      <c r="X214" s="46">
        <v>0</v>
      </c>
      <c r="Y214" s="46">
        <v>0</v>
      </c>
      <c r="Z214" s="46">
        <v>1</v>
      </c>
      <c r="AA214">
        <f t="shared" si="3"/>
        <v>-1</v>
      </c>
      <c r="AB214" t="s">
        <v>7</v>
      </c>
      <c r="AC214" t="s">
        <v>205</v>
      </c>
      <c r="AD214" t="s">
        <v>24</v>
      </c>
    </row>
    <row r="215" spans="1:30" hidden="1" x14ac:dyDescent="0.35">
      <c r="A215" s="46" t="s">
        <v>188</v>
      </c>
      <c r="B215" s="46">
        <v>90363</v>
      </c>
      <c r="C215" s="46">
        <v>5810</v>
      </c>
      <c r="D215" s="46">
        <v>458749</v>
      </c>
      <c r="E215" s="46">
        <v>110378</v>
      </c>
      <c r="F215" s="47" t="s">
        <v>514</v>
      </c>
      <c r="G215" s="46">
        <v>3139352</v>
      </c>
      <c r="H215" s="47" t="s">
        <v>222</v>
      </c>
      <c r="I215" s="48">
        <v>45218</v>
      </c>
      <c r="J215" s="47" t="s">
        <v>191</v>
      </c>
      <c r="K215" s="47" t="s">
        <v>213</v>
      </c>
      <c r="L215" s="46" t="s">
        <v>193</v>
      </c>
      <c r="M215" s="46" t="s">
        <v>515</v>
      </c>
      <c r="N215" s="46" t="s">
        <v>195</v>
      </c>
      <c r="O215" s="46" t="s">
        <v>224</v>
      </c>
      <c r="P215" s="47" t="s">
        <v>516</v>
      </c>
      <c r="Q215" s="47" t="s">
        <v>198</v>
      </c>
      <c r="R215" s="47" t="s">
        <v>307</v>
      </c>
      <c r="S215" s="47" t="s">
        <v>517</v>
      </c>
      <c r="T215" s="46" t="s">
        <v>201</v>
      </c>
      <c r="U215" s="47" t="s">
        <v>191</v>
      </c>
      <c r="V215" s="46" t="s">
        <v>203</v>
      </c>
      <c r="W215" s="46" t="s">
        <v>211</v>
      </c>
      <c r="X215" s="46">
        <v>1</v>
      </c>
      <c r="Y215" s="46">
        <v>0</v>
      </c>
      <c r="Z215" s="46">
        <v>0</v>
      </c>
      <c r="AA215">
        <f t="shared" si="3"/>
        <v>0</v>
      </c>
      <c r="AB215" t="s">
        <v>240</v>
      </c>
      <c r="AC215" t="s">
        <v>241</v>
      </c>
      <c r="AD215" t="s">
        <v>24</v>
      </c>
    </row>
    <row r="216" spans="1:30" hidden="1" x14ac:dyDescent="0.35">
      <c r="A216" s="46" t="s">
        <v>188</v>
      </c>
      <c r="B216" s="46">
        <v>90367</v>
      </c>
      <c r="C216" s="46">
        <v>4722</v>
      </c>
      <c r="D216" s="46">
        <v>447931</v>
      </c>
      <c r="E216" s="46">
        <v>122818</v>
      </c>
      <c r="F216" s="47" t="s">
        <v>518</v>
      </c>
      <c r="G216" s="46">
        <v>3103951</v>
      </c>
      <c r="H216" s="47" t="s">
        <v>293</v>
      </c>
      <c r="I216" s="48">
        <v>45006</v>
      </c>
      <c r="J216" s="47" t="s">
        <v>202</v>
      </c>
      <c r="K216" s="47" t="s">
        <v>213</v>
      </c>
      <c r="L216" s="46" t="s">
        <v>193</v>
      </c>
      <c r="M216" s="46" t="s">
        <v>519</v>
      </c>
      <c r="N216" s="46" t="s">
        <v>195</v>
      </c>
      <c r="O216" s="46" t="s">
        <v>210</v>
      </c>
      <c r="P216" s="47" t="s">
        <v>520</v>
      </c>
      <c r="Q216" s="47" t="s">
        <v>389</v>
      </c>
      <c r="R216" s="47" t="s">
        <v>188</v>
      </c>
      <c r="S216" s="47" t="s">
        <v>521</v>
      </c>
      <c r="T216" s="46" t="s">
        <v>201</v>
      </c>
      <c r="U216" s="47" t="s">
        <v>202</v>
      </c>
      <c r="V216" s="46" t="s">
        <v>203</v>
      </c>
      <c r="W216" s="46" t="s">
        <v>211</v>
      </c>
      <c r="X216" s="46">
        <v>0</v>
      </c>
      <c r="Y216" s="46">
        <v>1</v>
      </c>
      <c r="Z216" s="46">
        <v>0</v>
      </c>
      <c r="AA216">
        <f t="shared" si="3"/>
        <v>1</v>
      </c>
      <c r="AB216" t="s">
        <v>240</v>
      </c>
      <c r="AC216" t="s">
        <v>241</v>
      </c>
      <c r="AD216" t="s">
        <v>24</v>
      </c>
    </row>
    <row r="217" spans="1:30" hidden="1" x14ac:dyDescent="0.35">
      <c r="A217" s="46" t="s">
        <v>188</v>
      </c>
      <c r="B217" s="46">
        <v>90372</v>
      </c>
      <c r="C217" s="46">
        <v>5910</v>
      </c>
      <c r="D217" s="46">
        <v>459345</v>
      </c>
      <c r="E217" s="46">
        <v>110829</v>
      </c>
      <c r="F217" s="47" t="s">
        <v>522</v>
      </c>
      <c r="G217" s="46">
        <v>3103156</v>
      </c>
      <c r="H217" s="47" t="s">
        <v>293</v>
      </c>
      <c r="I217" s="48">
        <v>45003</v>
      </c>
      <c r="J217" s="47" t="s">
        <v>202</v>
      </c>
      <c r="K217" s="47" t="s">
        <v>213</v>
      </c>
      <c r="L217" s="46" t="s">
        <v>193</v>
      </c>
      <c r="M217" s="46" t="s">
        <v>523</v>
      </c>
      <c r="N217" s="46" t="s">
        <v>195</v>
      </c>
      <c r="O217" s="46" t="s">
        <v>210</v>
      </c>
      <c r="P217" s="47" t="s">
        <v>524</v>
      </c>
      <c r="Q217" s="47" t="s">
        <v>384</v>
      </c>
      <c r="R217" s="47" t="s">
        <v>252</v>
      </c>
      <c r="S217" s="47" t="s">
        <v>525</v>
      </c>
      <c r="T217" s="46" t="s">
        <v>201</v>
      </c>
      <c r="U217" s="47" t="s">
        <v>202</v>
      </c>
      <c r="V217" s="46" t="s">
        <v>203</v>
      </c>
      <c r="W217" s="46" t="s">
        <v>231</v>
      </c>
      <c r="X217" s="46">
        <v>1</v>
      </c>
      <c r="Y217" s="46">
        <v>1</v>
      </c>
      <c r="Z217" s="46">
        <v>0</v>
      </c>
      <c r="AA217">
        <f t="shared" si="3"/>
        <v>1</v>
      </c>
      <c r="AB217" t="s">
        <v>526</v>
      </c>
      <c r="AC217" t="s">
        <v>322</v>
      </c>
      <c r="AD217" t="s">
        <v>24</v>
      </c>
    </row>
    <row r="218" spans="1:30" hidden="1" x14ac:dyDescent="0.35">
      <c r="A218" s="46" t="s">
        <v>188</v>
      </c>
      <c r="B218" s="46">
        <v>90556</v>
      </c>
      <c r="C218" s="46">
        <v>4830</v>
      </c>
      <c r="D218" s="46">
        <v>448184</v>
      </c>
      <c r="E218" s="46">
        <v>130730</v>
      </c>
      <c r="F218" s="47" t="s">
        <v>527</v>
      </c>
      <c r="G218" s="46">
        <v>3108797</v>
      </c>
      <c r="H218" s="47" t="s">
        <v>190</v>
      </c>
      <c r="I218" s="48">
        <v>45036</v>
      </c>
      <c r="J218" s="47" t="s">
        <v>202</v>
      </c>
      <c r="K218" s="47" t="s">
        <v>213</v>
      </c>
      <c r="L218" s="46" t="s">
        <v>193</v>
      </c>
      <c r="M218" s="46" t="s">
        <v>195</v>
      </c>
      <c r="N218" s="46" t="s">
        <v>195</v>
      </c>
      <c r="O218" s="46" t="s">
        <v>224</v>
      </c>
      <c r="P218" s="47" t="s">
        <v>528</v>
      </c>
      <c r="Q218" s="47" t="s">
        <v>198</v>
      </c>
      <c r="R218" s="47" t="s">
        <v>188</v>
      </c>
      <c r="S218" s="47" t="s">
        <v>529</v>
      </c>
      <c r="T218" s="46" t="s">
        <v>201</v>
      </c>
      <c r="U218" s="47" t="s">
        <v>191</v>
      </c>
      <c r="V218" s="46" t="s">
        <v>203</v>
      </c>
      <c r="W218" s="46" t="s">
        <v>206</v>
      </c>
      <c r="X218" s="46">
        <v>0</v>
      </c>
      <c r="Y218" s="46">
        <v>1</v>
      </c>
      <c r="Z218" s="46">
        <v>0</v>
      </c>
      <c r="AA218">
        <f t="shared" si="3"/>
        <v>1</v>
      </c>
      <c r="AB218" t="s">
        <v>0</v>
      </c>
      <c r="AC218" t="s">
        <v>217</v>
      </c>
      <c r="AD218" t="s">
        <v>24</v>
      </c>
    </row>
    <row r="219" spans="1:30" hidden="1" x14ac:dyDescent="0.35">
      <c r="A219" s="46" t="s">
        <v>188</v>
      </c>
      <c r="B219" s="46">
        <v>90556</v>
      </c>
      <c r="C219" s="46">
        <v>4830</v>
      </c>
      <c r="D219" s="46">
        <v>448184</v>
      </c>
      <c r="E219" s="46">
        <v>130730</v>
      </c>
      <c r="F219" s="47" t="s">
        <v>527</v>
      </c>
      <c r="G219" s="46">
        <v>3108797</v>
      </c>
      <c r="H219" s="47" t="s">
        <v>190</v>
      </c>
      <c r="I219" s="48">
        <v>45036</v>
      </c>
      <c r="J219" s="47" t="s">
        <v>202</v>
      </c>
      <c r="K219" s="47" t="s">
        <v>213</v>
      </c>
      <c r="L219" s="46" t="s">
        <v>193</v>
      </c>
      <c r="M219" s="46" t="s">
        <v>195</v>
      </c>
      <c r="N219" s="46" t="s">
        <v>195</v>
      </c>
      <c r="O219" s="46" t="s">
        <v>224</v>
      </c>
      <c r="P219" s="47" t="s">
        <v>528</v>
      </c>
      <c r="Q219" s="47" t="s">
        <v>198</v>
      </c>
      <c r="R219" s="47" t="s">
        <v>188</v>
      </c>
      <c r="S219" s="47" t="s">
        <v>529</v>
      </c>
      <c r="T219" s="46" t="s">
        <v>201</v>
      </c>
      <c r="U219" s="47" t="s">
        <v>191</v>
      </c>
      <c r="V219" s="46" t="s">
        <v>203</v>
      </c>
      <c r="W219" s="46" t="s">
        <v>211</v>
      </c>
      <c r="X219" s="46">
        <v>0</v>
      </c>
      <c r="Y219" s="46">
        <v>1</v>
      </c>
      <c r="Z219" s="46">
        <v>0</v>
      </c>
      <c r="AA219">
        <f t="shared" si="3"/>
        <v>1</v>
      </c>
      <c r="AB219" t="s">
        <v>0</v>
      </c>
      <c r="AC219" t="s">
        <v>217</v>
      </c>
      <c r="AD219" t="s">
        <v>24</v>
      </c>
    </row>
    <row r="220" spans="1:30" hidden="1" x14ac:dyDescent="0.35">
      <c r="A220" s="46" t="s">
        <v>188</v>
      </c>
      <c r="B220" s="46">
        <v>90558</v>
      </c>
      <c r="C220" s="46">
        <v>5517</v>
      </c>
      <c r="D220" s="46">
        <v>455300</v>
      </c>
      <c r="E220" s="46">
        <v>117466</v>
      </c>
      <c r="F220" s="47" t="s">
        <v>530</v>
      </c>
      <c r="G220" s="46">
        <v>3108799</v>
      </c>
      <c r="H220" s="47" t="s">
        <v>190</v>
      </c>
      <c r="I220" s="48">
        <v>45033</v>
      </c>
      <c r="J220" s="47" t="s">
        <v>202</v>
      </c>
      <c r="K220" s="47" t="s">
        <v>192</v>
      </c>
      <c r="L220" s="46" t="s">
        <v>193</v>
      </c>
      <c r="M220" s="46" t="s">
        <v>531</v>
      </c>
      <c r="N220" s="46" t="s">
        <v>195</v>
      </c>
      <c r="O220" s="46" t="s">
        <v>196</v>
      </c>
      <c r="P220" s="47" t="s">
        <v>532</v>
      </c>
      <c r="Q220" s="47" t="s">
        <v>198</v>
      </c>
      <c r="R220" s="47" t="s">
        <v>199</v>
      </c>
      <c r="S220" s="47" t="s">
        <v>533</v>
      </c>
      <c r="T220" s="46" t="s">
        <v>201</v>
      </c>
      <c r="U220" s="47" t="s">
        <v>202</v>
      </c>
      <c r="V220" s="46" t="s">
        <v>207</v>
      </c>
      <c r="W220" s="46" t="s">
        <v>231</v>
      </c>
      <c r="X220" s="46">
        <v>2</v>
      </c>
      <c r="Y220" s="46">
        <v>0</v>
      </c>
      <c r="Z220" s="46">
        <v>0</v>
      </c>
      <c r="AA220">
        <f t="shared" si="3"/>
        <v>0</v>
      </c>
      <c r="AB220" t="s">
        <v>3</v>
      </c>
      <c r="AC220" t="s">
        <v>205</v>
      </c>
      <c r="AD220" t="s">
        <v>24</v>
      </c>
    </row>
    <row r="221" spans="1:30" hidden="1" x14ac:dyDescent="0.35">
      <c r="A221" s="46" t="s">
        <v>188</v>
      </c>
      <c r="B221" s="46">
        <v>90558</v>
      </c>
      <c r="C221" s="46">
        <v>5517</v>
      </c>
      <c r="D221" s="46">
        <v>455300</v>
      </c>
      <c r="E221" s="46">
        <v>117466</v>
      </c>
      <c r="F221" s="47" t="s">
        <v>530</v>
      </c>
      <c r="G221" s="46">
        <v>3108799</v>
      </c>
      <c r="H221" s="47" t="s">
        <v>190</v>
      </c>
      <c r="I221" s="48">
        <v>45033</v>
      </c>
      <c r="J221" s="47" t="s">
        <v>202</v>
      </c>
      <c r="K221" s="47" t="s">
        <v>192</v>
      </c>
      <c r="L221" s="46" t="s">
        <v>193</v>
      </c>
      <c r="M221" s="46" t="s">
        <v>531</v>
      </c>
      <c r="N221" s="46" t="s">
        <v>195</v>
      </c>
      <c r="O221" s="46" t="s">
        <v>196</v>
      </c>
      <c r="P221" s="47" t="s">
        <v>532</v>
      </c>
      <c r="Q221" s="47" t="s">
        <v>198</v>
      </c>
      <c r="R221" s="47" t="s">
        <v>199</v>
      </c>
      <c r="S221" s="47" t="s">
        <v>533</v>
      </c>
      <c r="T221" s="46" t="s">
        <v>201</v>
      </c>
      <c r="U221" s="47" t="s">
        <v>202</v>
      </c>
      <c r="V221" s="46" t="s">
        <v>207</v>
      </c>
      <c r="W221" s="46" t="s">
        <v>204</v>
      </c>
      <c r="X221" s="46">
        <v>14</v>
      </c>
      <c r="Y221" s="46">
        <v>0</v>
      </c>
      <c r="Z221" s="46">
        <v>0</v>
      </c>
      <c r="AA221">
        <f t="shared" si="3"/>
        <v>0</v>
      </c>
      <c r="AB221" t="s">
        <v>3</v>
      </c>
      <c r="AC221" t="s">
        <v>205</v>
      </c>
      <c r="AD221" t="s">
        <v>24</v>
      </c>
    </row>
    <row r="222" spans="1:30" hidden="1" x14ac:dyDescent="0.35">
      <c r="A222" s="46" t="s">
        <v>188</v>
      </c>
      <c r="B222" s="46">
        <v>90558</v>
      </c>
      <c r="C222" s="46">
        <v>5517</v>
      </c>
      <c r="D222" s="46">
        <v>455300</v>
      </c>
      <c r="E222" s="46">
        <v>117466</v>
      </c>
      <c r="F222" s="47" t="s">
        <v>530</v>
      </c>
      <c r="G222" s="46">
        <v>3108799</v>
      </c>
      <c r="H222" s="47" t="s">
        <v>190</v>
      </c>
      <c r="I222" s="48">
        <v>45033</v>
      </c>
      <c r="J222" s="47" t="s">
        <v>202</v>
      </c>
      <c r="K222" s="47" t="s">
        <v>192</v>
      </c>
      <c r="L222" s="46" t="s">
        <v>193</v>
      </c>
      <c r="M222" s="46" t="s">
        <v>531</v>
      </c>
      <c r="N222" s="46" t="s">
        <v>195</v>
      </c>
      <c r="O222" s="46" t="s">
        <v>196</v>
      </c>
      <c r="P222" s="47" t="s">
        <v>532</v>
      </c>
      <c r="Q222" s="47" t="s">
        <v>198</v>
      </c>
      <c r="R222" s="47" t="s">
        <v>199</v>
      </c>
      <c r="S222" s="47" t="s">
        <v>533</v>
      </c>
      <c r="T222" s="46" t="s">
        <v>201</v>
      </c>
      <c r="U222" s="47" t="s">
        <v>202</v>
      </c>
      <c r="V222" s="46" t="s">
        <v>207</v>
      </c>
      <c r="W222" s="46" t="s">
        <v>206</v>
      </c>
      <c r="X222" s="46">
        <v>2</v>
      </c>
      <c r="Y222" s="46">
        <v>0</v>
      </c>
      <c r="Z222" s="46">
        <v>0</v>
      </c>
      <c r="AA222">
        <f t="shared" si="3"/>
        <v>0</v>
      </c>
      <c r="AB222" t="s">
        <v>3</v>
      </c>
      <c r="AC222" t="s">
        <v>205</v>
      </c>
      <c r="AD222" t="s">
        <v>24</v>
      </c>
    </row>
    <row r="223" spans="1:30" hidden="1" x14ac:dyDescent="0.35">
      <c r="A223" s="46" t="s">
        <v>188</v>
      </c>
      <c r="B223" s="46">
        <v>90967</v>
      </c>
      <c r="C223" s="46">
        <v>4629</v>
      </c>
      <c r="D223" s="46">
        <v>446565</v>
      </c>
      <c r="E223" s="46">
        <v>129950</v>
      </c>
      <c r="F223" s="47" t="s">
        <v>534</v>
      </c>
      <c r="G223" s="46">
        <v>3223348</v>
      </c>
      <c r="H223" s="47" t="s">
        <v>190</v>
      </c>
      <c r="I223" s="48">
        <v>45425</v>
      </c>
      <c r="J223" s="47" t="s">
        <v>191</v>
      </c>
      <c r="K223" s="47" t="s">
        <v>213</v>
      </c>
      <c r="L223" s="46" t="s">
        <v>193</v>
      </c>
      <c r="M223" s="46" t="s">
        <v>195</v>
      </c>
      <c r="N223" s="46" t="s">
        <v>195</v>
      </c>
      <c r="O223" s="46" t="s">
        <v>224</v>
      </c>
      <c r="P223" s="47" t="s">
        <v>535</v>
      </c>
      <c r="Q223" s="47" t="s">
        <v>198</v>
      </c>
      <c r="R223" s="47" t="s">
        <v>188</v>
      </c>
      <c r="S223" s="47" t="s">
        <v>536</v>
      </c>
      <c r="T223" s="46" t="s">
        <v>201</v>
      </c>
      <c r="U223" s="47" t="s">
        <v>191</v>
      </c>
      <c r="V223" s="46" t="s">
        <v>203</v>
      </c>
      <c r="W223" s="46" t="s">
        <v>206</v>
      </c>
      <c r="X223" s="46">
        <v>4</v>
      </c>
      <c r="Y223" s="46">
        <v>0</v>
      </c>
      <c r="Z223" s="46">
        <v>0</v>
      </c>
      <c r="AA223">
        <f t="shared" si="3"/>
        <v>0</v>
      </c>
      <c r="AB223" t="s">
        <v>0</v>
      </c>
      <c r="AC223" t="s">
        <v>217</v>
      </c>
      <c r="AD223" t="s">
        <v>24</v>
      </c>
    </row>
    <row r="224" spans="1:30" hidden="1" x14ac:dyDescent="0.35">
      <c r="A224" s="46" t="s">
        <v>188</v>
      </c>
      <c r="B224" s="46">
        <v>90967</v>
      </c>
      <c r="C224" s="46">
        <v>4629</v>
      </c>
      <c r="D224" s="46">
        <v>446565</v>
      </c>
      <c r="E224" s="46">
        <v>129950</v>
      </c>
      <c r="F224" s="47" t="s">
        <v>534</v>
      </c>
      <c r="G224" s="46">
        <v>3223348</v>
      </c>
      <c r="H224" s="47" t="s">
        <v>190</v>
      </c>
      <c r="I224" s="48">
        <v>45425</v>
      </c>
      <c r="J224" s="47" t="s">
        <v>191</v>
      </c>
      <c r="K224" s="47" t="s">
        <v>213</v>
      </c>
      <c r="L224" s="46" t="s">
        <v>193</v>
      </c>
      <c r="M224" s="46" t="s">
        <v>195</v>
      </c>
      <c r="N224" s="46" t="s">
        <v>195</v>
      </c>
      <c r="O224" s="46" t="s">
        <v>224</v>
      </c>
      <c r="P224" s="47" t="s">
        <v>535</v>
      </c>
      <c r="Q224" s="47" t="s">
        <v>198</v>
      </c>
      <c r="R224" s="47" t="s">
        <v>188</v>
      </c>
      <c r="S224" s="47" t="s">
        <v>536</v>
      </c>
      <c r="T224" s="46" t="s">
        <v>201</v>
      </c>
      <c r="U224" s="47" t="s">
        <v>191</v>
      </c>
      <c r="V224" s="46" t="s">
        <v>203</v>
      </c>
      <c r="W224" s="46" t="s">
        <v>211</v>
      </c>
      <c r="X224" s="46">
        <v>3</v>
      </c>
      <c r="Y224" s="46">
        <v>0</v>
      </c>
      <c r="Z224" s="46">
        <v>0</v>
      </c>
      <c r="AA224">
        <f t="shared" si="3"/>
        <v>0</v>
      </c>
      <c r="AB224" t="s">
        <v>0</v>
      </c>
      <c r="AC224" t="s">
        <v>217</v>
      </c>
      <c r="AD224" t="s">
        <v>24</v>
      </c>
    </row>
    <row r="225" spans="1:30" hidden="1" x14ac:dyDescent="0.35">
      <c r="A225" s="46" t="s">
        <v>188</v>
      </c>
      <c r="B225" s="46">
        <v>90967</v>
      </c>
      <c r="C225" s="46">
        <v>4629</v>
      </c>
      <c r="D225" s="46">
        <v>446565</v>
      </c>
      <c r="E225" s="46">
        <v>129950</v>
      </c>
      <c r="F225" s="47" t="s">
        <v>534</v>
      </c>
      <c r="G225" s="46">
        <v>3223348</v>
      </c>
      <c r="H225" s="47" t="s">
        <v>190</v>
      </c>
      <c r="I225" s="48">
        <v>45425</v>
      </c>
      <c r="J225" s="47" t="s">
        <v>191</v>
      </c>
      <c r="K225" s="47" t="s">
        <v>213</v>
      </c>
      <c r="L225" s="46" t="s">
        <v>193</v>
      </c>
      <c r="M225" s="46" t="s">
        <v>195</v>
      </c>
      <c r="N225" s="46" t="s">
        <v>195</v>
      </c>
      <c r="O225" s="46" t="s">
        <v>196</v>
      </c>
      <c r="P225" s="47" t="s">
        <v>535</v>
      </c>
      <c r="Q225" s="47" t="s">
        <v>198</v>
      </c>
      <c r="R225" s="47" t="s">
        <v>188</v>
      </c>
      <c r="S225" s="47" t="s">
        <v>536</v>
      </c>
      <c r="T225" s="46" t="s">
        <v>201</v>
      </c>
      <c r="U225" s="47" t="s">
        <v>202</v>
      </c>
      <c r="V225" s="46" t="s">
        <v>203</v>
      </c>
      <c r="W225" s="46" t="s">
        <v>206</v>
      </c>
      <c r="X225" s="46">
        <v>2</v>
      </c>
      <c r="Y225" s="46">
        <v>0</v>
      </c>
      <c r="Z225" s="46">
        <v>0</v>
      </c>
      <c r="AA225">
        <f t="shared" si="3"/>
        <v>0</v>
      </c>
      <c r="AB225" t="s">
        <v>0</v>
      </c>
      <c r="AC225" t="s">
        <v>217</v>
      </c>
      <c r="AD225" t="s">
        <v>24</v>
      </c>
    </row>
    <row r="226" spans="1:30" hidden="1" x14ac:dyDescent="0.35">
      <c r="A226" s="46" t="s">
        <v>188</v>
      </c>
      <c r="B226" s="46">
        <v>90967</v>
      </c>
      <c r="C226" s="46">
        <v>4629</v>
      </c>
      <c r="D226" s="46">
        <v>446565</v>
      </c>
      <c r="E226" s="46">
        <v>129950</v>
      </c>
      <c r="F226" s="47" t="s">
        <v>534</v>
      </c>
      <c r="G226" s="46">
        <v>3223348</v>
      </c>
      <c r="H226" s="47" t="s">
        <v>190</v>
      </c>
      <c r="I226" s="48">
        <v>45425</v>
      </c>
      <c r="J226" s="47" t="s">
        <v>191</v>
      </c>
      <c r="K226" s="47" t="s">
        <v>213</v>
      </c>
      <c r="L226" s="46" t="s">
        <v>193</v>
      </c>
      <c r="M226" s="46" t="s">
        <v>195</v>
      </c>
      <c r="N226" s="46" t="s">
        <v>195</v>
      </c>
      <c r="O226" s="46" t="s">
        <v>196</v>
      </c>
      <c r="P226" s="47" t="s">
        <v>535</v>
      </c>
      <c r="Q226" s="47" t="s">
        <v>198</v>
      </c>
      <c r="R226" s="47" t="s">
        <v>188</v>
      </c>
      <c r="S226" s="47" t="s">
        <v>536</v>
      </c>
      <c r="T226" s="46" t="s">
        <v>201</v>
      </c>
      <c r="U226" s="47" t="s">
        <v>202</v>
      </c>
      <c r="V226" s="46" t="s">
        <v>203</v>
      </c>
      <c r="W226" s="46" t="s">
        <v>211</v>
      </c>
      <c r="X226" s="46">
        <v>0</v>
      </c>
      <c r="Y226" s="46">
        <v>0</v>
      </c>
      <c r="Z226" s="46">
        <v>1</v>
      </c>
      <c r="AA226">
        <f t="shared" si="3"/>
        <v>-1</v>
      </c>
      <c r="AB226" t="s">
        <v>0</v>
      </c>
      <c r="AC226" t="s">
        <v>217</v>
      </c>
      <c r="AD226" t="s">
        <v>24</v>
      </c>
    </row>
    <row r="227" spans="1:30" hidden="1" x14ac:dyDescent="0.35">
      <c r="A227" s="46" t="s">
        <v>188</v>
      </c>
      <c r="B227" s="46">
        <v>91212</v>
      </c>
      <c r="C227" s="46">
        <v>4624</v>
      </c>
      <c r="D227" s="46">
        <v>446293</v>
      </c>
      <c r="E227" s="46">
        <v>124846</v>
      </c>
      <c r="F227" s="47" t="s">
        <v>537</v>
      </c>
      <c r="G227" s="46">
        <v>3129698</v>
      </c>
      <c r="H227" s="47" t="s">
        <v>190</v>
      </c>
      <c r="I227" s="48">
        <v>45196</v>
      </c>
      <c r="J227" s="47" t="s">
        <v>202</v>
      </c>
      <c r="K227" s="47" t="s">
        <v>213</v>
      </c>
      <c r="L227" s="46" t="s">
        <v>193</v>
      </c>
      <c r="M227" s="46" t="s">
        <v>195</v>
      </c>
      <c r="N227" s="46" t="s">
        <v>195</v>
      </c>
      <c r="O227" s="46" t="s">
        <v>224</v>
      </c>
      <c r="P227" s="47" t="s">
        <v>538</v>
      </c>
      <c r="Q227" s="47" t="s">
        <v>478</v>
      </c>
      <c r="R227" s="47" t="s">
        <v>188</v>
      </c>
      <c r="S227" s="47" t="s">
        <v>539</v>
      </c>
      <c r="T227" s="46" t="s">
        <v>201</v>
      </c>
      <c r="U227" s="47" t="s">
        <v>191</v>
      </c>
      <c r="V227" s="46" t="s">
        <v>203</v>
      </c>
      <c r="W227" s="46" t="s">
        <v>229</v>
      </c>
      <c r="X227" s="46">
        <v>4</v>
      </c>
      <c r="Y227" s="46">
        <v>0</v>
      </c>
      <c r="Z227" s="46">
        <v>0</v>
      </c>
      <c r="AA227">
        <f t="shared" si="3"/>
        <v>0</v>
      </c>
      <c r="AB227" t="s">
        <v>480</v>
      </c>
      <c r="AC227" t="s">
        <v>360</v>
      </c>
      <c r="AD227" t="s">
        <v>24</v>
      </c>
    </row>
    <row r="228" spans="1:30" hidden="1" x14ac:dyDescent="0.35">
      <c r="A228" s="46" t="s">
        <v>188</v>
      </c>
      <c r="B228" s="46">
        <v>91212</v>
      </c>
      <c r="C228" s="46">
        <v>4624</v>
      </c>
      <c r="D228" s="46">
        <v>446293</v>
      </c>
      <c r="E228" s="46">
        <v>124846</v>
      </c>
      <c r="F228" s="47" t="s">
        <v>537</v>
      </c>
      <c r="G228" s="46">
        <v>3129698</v>
      </c>
      <c r="H228" s="47" t="s">
        <v>190</v>
      </c>
      <c r="I228" s="48">
        <v>45196</v>
      </c>
      <c r="J228" s="47" t="s">
        <v>202</v>
      </c>
      <c r="K228" s="47" t="s">
        <v>213</v>
      </c>
      <c r="L228" s="46" t="s">
        <v>193</v>
      </c>
      <c r="M228" s="46" t="s">
        <v>195</v>
      </c>
      <c r="N228" s="46" t="s">
        <v>195</v>
      </c>
      <c r="O228" s="46" t="s">
        <v>196</v>
      </c>
      <c r="P228" s="47" t="s">
        <v>538</v>
      </c>
      <c r="Q228" s="47" t="s">
        <v>478</v>
      </c>
      <c r="R228" s="47" t="s">
        <v>188</v>
      </c>
      <c r="S228" s="47" t="s">
        <v>539</v>
      </c>
      <c r="T228" s="46" t="s">
        <v>201</v>
      </c>
      <c r="U228" s="47" t="s">
        <v>202</v>
      </c>
      <c r="V228" s="46" t="s">
        <v>203</v>
      </c>
      <c r="W228" s="46" t="s">
        <v>211</v>
      </c>
      <c r="X228" s="46">
        <v>0</v>
      </c>
      <c r="Y228" s="46">
        <v>0</v>
      </c>
      <c r="Z228" s="46">
        <v>1</v>
      </c>
      <c r="AA228">
        <f t="shared" si="3"/>
        <v>-1</v>
      </c>
      <c r="AB228" t="s">
        <v>480</v>
      </c>
      <c r="AC228" t="s">
        <v>360</v>
      </c>
      <c r="AD228" t="s">
        <v>24</v>
      </c>
    </row>
    <row r="229" spans="1:30" hidden="1" x14ac:dyDescent="0.35">
      <c r="A229" s="46" t="s">
        <v>188</v>
      </c>
      <c r="B229" s="46">
        <v>91212</v>
      </c>
      <c r="C229" s="46">
        <v>4624</v>
      </c>
      <c r="D229" s="46">
        <v>446293</v>
      </c>
      <c r="E229" s="46">
        <v>124846</v>
      </c>
      <c r="F229" s="47" t="s">
        <v>537</v>
      </c>
      <c r="G229" s="46">
        <v>3129698</v>
      </c>
      <c r="H229" s="47" t="s">
        <v>190</v>
      </c>
      <c r="I229" s="48">
        <v>45196</v>
      </c>
      <c r="J229" s="47" t="s">
        <v>202</v>
      </c>
      <c r="K229" s="47" t="s">
        <v>213</v>
      </c>
      <c r="L229" s="46" t="s">
        <v>193</v>
      </c>
      <c r="M229" s="46" t="s">
        <v>195</v>
      </c>
      <c r="N229" s="46" t="s">
        <v>195</v>
      </c>
      <c r="O229" s="46" t="s">
        <v>196</v>
      </c>
      <c r="P229" s="47" t="s">
        <v>538</v>
      </c>
      <c r="Q229" s="47" t="s">
        <v>478</v>
      </c>
      <c r="R229" s="47" t="s">
        <v>188</v>
      </c>
      <c r="S229" s="47" t="s">
        <v>539</v>
      </c>
      <c r="T229" s="46" t="s">
        <v>201</v>
      </c>
      <c r="U229" s="47" t="s">
        <v>202</v>
      </c>
      <c r="V229" s="46" t="s">
        <v>203</v>
      </c>
      <c r="W229" s="46" t="s">
        <v>229</v>
      </c>
      <c r="X229" s="46">
        <v>1</v>
      </c>
      <c r="Y229" s="46">
        <v>0</v>
      </c>
      <c r="Z229" s="46">
        <v>0</v>
      </c>
      <c r="AA229">
        <f t="shared" si="3"/>
        <v>0</v>
      </c>
      <c r="AB229" t="s">
        <v>480</v>
      </c>
      <c r="AC229" t="s">
        <v>360</v>
      </c>
      <c r="AD229" t="s">
        <v>24</v>
      </c>
    </row>
    <row r="230" spans="1:30" hidden="1" x14ac:dyDescent="0.35">
      <c r="A230" s="46" t="s">
        <v>188</v>
      </c>
      <c r="B230" s="46">
        <v>91212</v>
      </c>
      <c r="C230" s="46">
        <v>4624</v>
      </c>
      <c r="D230" s="46">
        <v>446293</v>
      </c>
      <c r="E230" s="46">
        <v>124846</v>
      </c>
      <c r="F230" s="47" t="s">
        <v>537</v>
      </c>
      <c r="G230" s="46">
        <v>3129698</v>
      </c>
      <c r="H230" s="47" t="s">
        <v>190</v>
      </c>
      <c r="I230" s="48">
        <v>45196</v>
      </c>
      <c r="J230" s="47" t="s">
        <v>202</v>
      </c>
      <c r="K230" s="47" t="s">
        <v>213</v>
      </c>
      <c r="L230" s="46" t="s">
        <v>193</v>
      </c>
      <c r="M230" s="46" t="s">
        <v>195</v>
      </c>
      <c r="N230" s="46" t="s">
        <v>195</v>
      </c>
      <c r="O230" s="46" t="s">
        <v>196</v>
      </c>
      <c r="P230" s="47" t="s">
        <v>538</v>
      </c>
      <c r="Q230" s="47" t="s">
        <v>478</v>
      </c>
      <c r="R230" s="47" t="s">
        <v>188</v>
      </c>
      <c r="S230" s="47" t="s">
        <v>539</v>
      </c>
      <c r="T230" s="46" t="s">
        <v>201</v>
      </c>
      <c r="U230" s="47" t="s">
        <v>202</v>
      </c>
      <c r="V230" s="46" t="s">
        <v>207</v>
      </c>
      <c r="W230" s="46" t="s">
        <v>231</v>
      </c>
      <c r="X230" s="46">
        <v>0</v>
      </c>
      <c r="Y230" s="46">
        <v>0</v>
      </c>
      <c r="Z230" s="46">
        <v>2</v>
      </c>
      <c r="AA230">
        <f t="shared" si="3"/>
        <v>-2</v>
      </c>
      <c r="AB230" t="s">
        <v>480</v>
      </c>
      <c r="AC230" t="s">
        <v>360</v>
      </c>
      <c r="AD230" t="s">
        <v>24</v>
      </c>
    </row>
    <row r="231" spans="1:30" hidden="1" x14ac:dyDescent="0.35">
      <c r="A231" s="46" t="s">
        <v>188</v>
      </c>
      <c r="B231" s="46">
        <v>91290</v>
      </c>
      <c r="C231" s="46">
        <v>6014</v>
      </c>
      <c r="D231" s="46">
        <v>460145</v>
      </c>
      <c r="E231" s="46">
        <v>114047</v>
      </c>
      <c r="F231" s="47" t="s">
        <v>540</v>
      </c>
      <c r="G231" s="46">
        <v>3151002</v>
      </c>
      <c r="H231" s="47" t="s">
        <v>222</v>
      </c>
      <c r="I231" s="48">
        <v>45268</v>
      </c>
      <c r="J231" s="47" t="s">
        <v>191</v>
      </c>
      <c r="K231" s="47" t="s">
        <v>213</v>
      </c>
      <c r="L231" s="46" t="s">
        <v>193</v>
      </c>
      <c r="M231" s="46" t="s">
        <v>195</v>
      </c>
      <c r="N231" s="46" t="s">
        <v>195</v>
      </c>
      <c r="O231" s="46" t="s">
        <v>224</v>
      </c>
      <c r="P231" s="47" t="s">
        <v>541</v>
      </c>
      <c r="Q231" s="47" t="s">
        <v>198</v>
      </c>
      <c r="R231" s="47" t="s">
        <v>464</v>
      </c>
      <c r="S231" s="47" t="s">
        <v>542</v>
      </c>
      <c r="T231" s="46" t="s">
        <v>201</v>
      </c>
      <c r="U231" s="47" t="s">
        <v>202</v>
      </c>
      <c r="V231" s="46" t="s">
        <v>203</v>
      </c>
      <c r="W231" s="46" t="s">
        <v>211</v>
      </c>
      <c r="X231" s="46">
        <v>2</v>
      </c>
      <c r="Y231" s="46">
        <v>2</v>
      </c>
      <c r="Z231" s="46">
        <v>0</v>
      </c>
      <c r="AA231">
        <f t="shared" si="3"/>
        <v>2</v>
      </c>
      <c r="AB231" t="s">
        <v>543</v>
      </c>
      <c r="AC231" t="s">
        <v>322</v>
      </c>
      <c r="AD231" t="s">
        <v>24</v>
      </c>
    </row>
    <row r="232" spans="1:30" hidden="1" x14ac:dyDescent="0.35">
      <c r="A232" s="46" t="s">
        <v>188</v>
      </c>
      <c r="B232" s="46">
        <v>91292</v>
      </c>
      <c r="C232" s="46">
        <v>6333</v>
      </c>
      <c r="D232" s="46">
        <v>463016</v>
      </c>
      <c r="E232" s="46">
        <v>133054</v>
      </c>
      <c r="F232" s="47" t="s">
        <v>544</v>
      </c>
      <c r="G232" s="46">
        <v>3135711</v>
      </c>
      <c r="H232" s="47" t="s">
        <v>190</v>
      </c>
      <c r="I232" s="48">
        <v>45027</v>
      </c>
      <c r="J232" s="47" t="s">
        <v>202</v>
      </c>
      <c r="K232" s="47" t="s">
        <v>213</v>
      </c>
      <c r="L232" s="46" t="s">
        <v>193</v>
      </c>
      <c r="M232" s="46" t="s">
        <v>195</v>
      </c>
      <c r="N232" s="46" t="s">
        <v>195</v>
      </c>
      <c r="O232" s="46" t="s">
        <v>196</v>
      </c>
      <c r="P232" s="47" t="s">
        <v>545</v>
      </c>
      <c r="Q232" s="47" t="s">
        <v>198</v>
      </c>
      <c r="R232" s="47" t="s">
        <v>546</v>
      </c>
      <c r="S232" s="47" t="s">
        <v>547</v>
      </c>
      <c r="T232" s="46" t="s">
        <v>391</v>
      </c>
      <c r="U232" s="47" t="s">
        <v>202</v>
      </c>
      <c r="V232" s="46" t="s">
        <v>203</v>
      </c>
      <c r="W232" s="46" t="s">
        <v>204</v>
      </c>
      <c r="X232" s="46">
        <v>0</v>
      </c>
      <c r="Y232" s="46">
        <v>0</v>
      </c>
      <c r="Z232" s="46">
        <v>1</v>
      </c>
      <c r="AA232">
        <f t="shared" si="3"/>
        <v>-1</v>
      </c>
      <c r="AB232" t="s">
        <v>240</v>
      </c>
      <c r="AC232" t="s">
        <v>241</v>
      </c>
      <c r="AD232" t="s">
        <v>24</v>
      </c>
    </row>
    <row r="233" spans="1:30" hidden="1" x14ac:dyDescent="0.35">
      <c r="A233" s="46" t="s">
        <v>188</v>
      </c>
      <c r="B233" s="46">
        <v>91292</v>
      </c>
      <c r="C233" s="46">
        <v>6333</v>
      </c>
      <c r="D233" s="46">
        <v>463016</v>
      </c>
      <c r="E233" s="46">
        <v>133054</v>
      </c>
      <c r="F233" s="47" t="s">
        <v>544</v>
      </c>
      <c r="G233" s="46">
        <v>3135711</v>
      </c>
      <c r="H233" s="47" t="s">
        <v>190</v>
      </c>
      <c r="I233" s="48">
        <v>45027</v>
      </c>
      <c r="J233" s="47" t="s">
        <v>202</v>
      </c>
      <c r="K233" s="47" t="s">
        <v>213</v>
      </c>
      <c r="L233" s="46" t="s">
        <v>193</v>
      </c>
      <c r="M233" s="46" t="s">
        <v>195</v>
      </c>
      <c r="N233" s="46" t="s">
        <v>195</v>
      </c>
      <c r="O233" s="46" t="s">
        <v>196</v>
      </c>
      <c r="P233" s="47" t="s">
        <v>545</v>
      </c>
      <c r="Q233" s="47" t="s">
        <v>198</v>
      </c>
      <c r="R233" s="47" t="s">
        <v>546</v>
      </c>
      <c r="S233" s="47" t="s">
        <v>547</v>
      </c>
      <c r="T233" s="46" t="s">
        <v>391</v>
      </c>
      <c r="U233" s="47" t="s">
        <v>202</v>
      </c>
      <c r="V233" s="46" t="s">
        <v>203</v>
      </c>
      <c r="W233" s="46" t="s">
        <v>211</v>
      </c>
      <c r="X233" s="46">
        <v>1</v>
      </c>
      <c r="Y233" s="46">
        <v>1</v>
      </c>
      <c r="Z233" s="46">
        <v>0</v>
      </c>
      <c r="AA233">
        <f t="shared" si="3"/>
        <v>1</v>
      </c>
      <c r="AB233" t="s">
        <v>240</v>
      </c>
      <c r="AC233" t="s">
        <v>241</v>
      </c>
      <c r="AD233" t="s">
        <v>24</v>
      </c>
    </row>
    <row r="234" spans="1:30" hidden="1" x14ac:dyDescent="0.35">
      <c r="A234" s="46" t="s">
        <v>188</v>
      </c>
      <c r="B234" s="46">
        <v>91440</v>
      </c>
      <c r="C234" s="46">
        <v>5711</v>
      </c>
      <c r="D234" s="46">
        <v>457166</v>
      </c>
      <c r="E234" s="46">
        <v>111458</v>
      </c>
      <c r="F234" s="47" t="s">
        <v>548</v>
      </c>
      <c r="G234" s="46">
        <v>3237020</v>
      </c>
      <c r="H234" s="47" t="s">
        <v>190</v>
      </c>
      <c r="I234" s="48">
        <v>45597</v>
      </c>
      <c r="J234" s="47" t="s">
        <v>191</v>
      </c>
      <c r="K234" s="47" t="s">
        <v>213</v>
      </c>
      <c r="L234" s="46" t="s">
        <v>193</v>
      </c>
      <c r="M234" s="46" t="s">
        <v>194</v>
      </c>
      <c r="N234" s="46" t="s">
        <v>195</v>
      </c>
      <c r="O234" s="46" t="s">
        <v>210</v>
      </c>
      <c r="P234" s="47" t="s">
        <v>549</v>
      </c>
      <c r="Q234" s="47" t="s">
        <v>198</v>
      </c>
      <c r="R234" s="47" t="s">
        <v>307</v>
      </c>
      <c r="S234" s="47" t="s">
        <v>550</v>
      </c>
      <c r="T234" s="46" t="s">
        <v>201</v>
      </c>
      <c r="U234" s="47" t="s">
        <v>202</v>
      </c>
      <c r="V234" s="46" t="s">
        <v>203</v>
      </c>
      <c r="W234" s="46" t="s">
        <v>211</v>
      </c>
      <c r="X234" s="46">
        <v>1</v>
      </c>
      <c r="Y234" s="46">
        <v>1</v>
      </c>
      <c r="Z234" s="46">
        <v>0</v>
      </c>
      <c r="AA234">
        <f t="shared" si="3"/>
        <v>1</v>
      </c>
      <c r="AB234" t="s">
        <v>8</v>
      </c>
      <c r="AC234" t="s">
        <v>205</v>
      </c>
      <c r="AD234" t="s">
        <v>24</v>
      </c>
    </row>
    <row r="235" spans="1:30" hidden="1" x14ac:dyDescent="0.35">
      <c r="A235" s="46" t="s">
        <v>188</v>
      </c>
      <c r="B235" s="46">
        <v>91444</v>
      </c>
      <c r="C235" s="46">
        <v>4829</v>
      </c>
      <c r="D235" s="46">
        <v>448060</v>
      </c>
      <c r="E235" s="46">
        <v>129365</v>
      </c>
      <c r="F235" s="47" t="s">
        <v>551</v>
      </c>
      <c r="G235" s="46">
        <v>3141755</v>
      </c>
      <c r="H235" s="47" t="s">
        <v>293</v>
      </c>
      <c r="I235" s="48">
        <v>45246</v>
      </c>
      <c r="J235" s="47" t="s">
        <v>202</v>
      </c>
      <c r="K235" s="47" t="s">
        <v>213</v>
      </c>
      <c r="L235" s="46" t="s">
        <v>193</v>
      </c>
      <c r="M235" s="46" t="s">
        <v>194</v>
      </c>
      <c r="N235" s="46" t="s">
        <v>195</v>
      </c>
      <c r="O235" s="46" t="s">
        <v>210</v>
      </c>
      <c r="P235" s="47" t="s">
        <v>552</v>
      </c>
      <c r="Q235" s="47" t="s">
        <v>198</v>
      </c>
      <c r="R235" s="47" t="s">
        <v>188</v>
      </c>
      <c r="S235" s="47" t="s">
        <v>553</v>
      </c>
      <c r="T235" s="46" t="s">
        <v>201</v>
      </c>
      <c r="U235" s="47" t="s">
        <v>202</v>
      </c>
      <c r="V235" s="46" t="s">
        <v>207</v>
      </c>
      <c r="W235" s="46" t="s">
        <v>554</v>
      </c>
      <c r="X235" s="46">
        <v>1</v>
      </c>
      <c r="Y235" s="46">
        <v>1</v>
      </c>
      <c r="Z235" s="46">
        <v>0</v>
      </c>
      <c r="AA235">
        <f t="shared" si="3"/>
        <v>1</v>
      </c>
      <c r="AB235" t="s">
        <v>0</v>
      </c>
      <c r="AC235" t="s">
        <v>217</v>
      </c>
      <c r="AD235" t="s">
        <v>24</v>
      </c>
    </row>
    <row r="236" spans="1:30" hidden="1" x14ac:dyDescent="0.35">
      <c r="A236" s="46" t="s">
        <v>188</v>
      </c>
      <c r="B236" s="46">
        <v>91490</v>
      </c>
      <c r="C236" s="46">
        <v>4728</v>
      </c>
      <c r="D236" s="46">
        <v>447868</v>
      </c>
      <c r="E236" s="46">
        <v>128779</v>
      </c>
      <c r="F236" s="47" t="s">
        <v>555</v>
      </c>
      <c r="G236" s="46">
        <v>3143752</v>
      </c>
      <c r="H236" s="47" t="s">
        <v>190</v>
      </c>
      <c r="I236" s="48">
        <v>45154</v>
      </c>
      <c r="J236" s="47" t="s">
        <v>202</v>
      </c>
      <c r="K236" s="47" t="s">
        <v>213</v>
      </c>
      <c r="L236" s="46" t="s">
        <v>193</v>
      </c>
      <c r="M236" s="46" t="s">
        <v>556</v>
      </c>
      <c r="N236" s="46" t="s">
        <v>195</v>
      </c>
      <c r="O236" s="46" t="s">
        <v>224</v>
      </c>
      <c r="P236" s="47" t="s">
        <v>557</v>
      </c>
      <c r="Q236" s="47" t="s">
        <v>198</v>
      </c>
      <c r="R236" s="47" t="s">
        <v>188</v>
      </c>
      <c r="S236" s="47" t="s">
        <v>558</v>
      </c>
      <c r="T236" s="46" t="s">
        <v>201</v>
      </c>
      <c r="U236" s="47" t="s">
        <v>191</v>
      </c>
      <c r="V236" s="46" t="s">
        <v>559</v>
      </c>
      <c r="W236" s="46" t="s">
        <v>204</v>
      </c>
      <c r="X236" s="46">
        <v>4</v>
      </c>
      <c r="Y236" s="46">
        <v>0</v>
      </c>
      <c r="Z236" s="46">
        <v>0</v>
      </c>
      <c r="AA236">
        <f t="shared" si="3"/>
        <v>0</v>
      </c>
      <c r="AB236" t="s">
        <v>0</v>
      </c>
      <c r="AC236" t="s">
        <v>217</v>
      </c>
      <c r="AD236" t="s">
        <v>24</v>
      </c>
    </row>
    <row r="237" spans="1:30" hidden="1" x14ac:dyDescent="0.35">
      <c r="A237" s="46" t="s">
        <v>188</v>
      </c>
      <c r="B237" s="46">
        <v>91490</v>
      </c>
      <c r="C237" s="46">
        <v>4728</v>
      </c>
      <c r="D237" s="46">
        <v>447868</v>
      </c>
      <c r="E237" s="46">
        <v>128779</v>
      </c>
      <c r="F237" s="47" t="s">
        <v>555</v>
      </c>
      <c r="G237" s="46">
        <v>3143752</v>
      </c>
      <c r="H237" s="47" t="s">
        <v>190</v>
      </c>
      <c r="I237" s="48">
        <v>45154</v>
      </c>
      <c r="J237" s="47" t="s">
        <v>202</v>
      </c>
      <c r="K237" s="47" t="s">
        <v>213</v>
      </c>
      <c r="L237" s="46" t="s">
        <v>193</v>
      </c>
      <c r="M237" s="46" t="s">
        <v>556</v>
      </c>
      <c r="N237" s="46" t="s">
        <v>195</v>
      </c>
      <c r="O237" s="46" t="s">
        <v>224</v>
      </c>
      <c r="P237" s="47" t="s">
        <v>557</v>
      </c>
      <c r="Q237" s="47" t="s">
        <v>198</v>
      </c>
      <c r="R237" s="47" t="s">
        <v>188</v>
      </c>
      <c r="S237" s="47" t="s">
        <v>558</v>
      </c>
      <c r="T237" s="46" t="s">
        <v>201</v>
      </c>
      <c r="U237" s="47" t="s">
        <v>191</v>
      </c>
      <c r="V237" s="46" t="s">
        <v>559</v>
      </c>
      <c r="W237" s="46" t="s">
        <v>211</v>
      </c>
      <c r="X237" s="46">
        <v>1</v>
      </c>
      <c r="Y237" s="46">
        <v>0</v>
      </c>
      <c r="Z237" s="46">
        <v>0</v>
      </c>
      <c r="AA237">
        <f t="shared" si="3"/>
        <v>0</v>
      </c>
      <c r="AB237" t="s">
        <v>0</v>
      </c>
      <c r="AC237" t="s">
        <v>217</v>
      </c>
      <c r="AD237" t="s">
        <v>24</v>
      </c>
    </row>
    <row r="238" spans="1:30" hidden="1" x14ac:dyDescent="0.35">
      <c r="A238" s="46" t="s">
        <v>188</v>
      </c>
      <c r="B238" s="46">
        <v>91490</v>
      </c>
      <c r="C238" s="46">
        <v>4728</v>
      </c>
      <c r="D238" s="46">
        <v>447868</v>
      </c>
      <c r="E238" s="46">
        <v>128779</v>
      </c>
      <c r="F238" s="47" t="s">
        <v>555</v>
      </c>
      <c r="G238" s="46">
        <v>3143752</v>
      </c>
      <c r="H238" s="47" t="s">
        <v>190</v>
      </c>
      <c r="I238" s="48">
        <v>45154</v>
      </c>
      <c r="J238" s="47" t="s">
        <v>202</v>
      </c>
      <c r="K238" s="47" t="s">
        <v>213</v>
      </c>
      <c r="L238" s="46" t="s">
        <v>193</v>
      </c>
      <c r="M238" s="46" t="s">
        <v>556</v>
      </c>
      <c r="N238" s="46" t="s">
        <v>195</v>
      </c>
      <c r="O238" s="46" t="s">
        <v>210</v>
      </c>
      <c r="P238" s="47" t="s">
        <v>557</v>
      </c>
      <c r="Q238" s="47" t="s">
        <v>198</v>
      </c>
      <c r="R238" s="47" t="s">
        <v>188</v>
      </c>
      <c r="S238" s="47" t="s">
        <v>558</v>
      </c>
      <c r="T238" s="46" t="s">
        <v>201</v>
      </c>
      <c r="U238" s="47" t="s">
        <v>202</v>
      </c>
      <c r="V238" s="46" t="s">
        <v>559</v>
      </c>
      <c r="W238" s="46" t="s">
        <v>231</v>
      </c>
      <c r="X238" s="46">
        <v>2</v>
      </c>
      <c r="Y238" s="46">
        <v>0</v>
      </c>
      <c r="Z238" s="46">
        <v>0</v>
      </c>
      <c r="AA238">
        <f t="shared" si="3"/>
        <v>0</v>
      </c>
      <c r="AB238" t="s">
        <v>0</v>
      </c>
      <c r="AC238" t="s">
        <v>217</v>
      </c>
      <c r="AD238" t="s">
        <v>24</v>
      </c>
    </row>
    <row r="239" spans="1:30" hidden="1" x14ac:dyDescent="0.35">
      <c r="A239" s="46" t="s">
        <v>188</v>
      </c>
      <c r="B239" s="46">
        <v>91490</v>
      </c>
      <c r="C239" s="46">
        <v>4728</v>
      </c>
      <c r="D239" s="46">
        <v>447868</v>
      </c>
      <c r="E239" s="46">
        <v>128779</v>
      </c>
      <c r="F239" s="47" t="s">
        <v>555</v>
      </c>
      <c r="G239" s="46">
        <v>3143752</v>
      </c>
      <c r="H239" s="47" t="s">
        <v>190</v>
      </c>
      <c r="I239" s="48">
        <v>45154</v>
      </c>
      <c r="J239" s="47" t="s">
        <v>202</v>
      </c>
      <c r="K239" s="47" t="s">
        <v>213</v>
      </c>
      <c r="L239" s="46" t="s">
        <v>193</v>
      </c>
      <c r="M239" s="46" t="s">
        <v>556</v>
      </c>
      <c r="N239" s="46" t="s">
        <v>195</v>
      </c>
      <c r="O239" s="46" t="s">
        <v>210</v>
      </c>
      <c r="P239" s="47" t="s">
        <v>557</v>
      </c>
      <c r="Q239" s="47" t="s">
        <v>198</v>
      </c>
      <c r="R239" s="47" t="s">
        <v>188</v>
      </c>
      <c r="S239" s="47" t="s">
        <v>558</v>
      </c>
      <c r="T239" s="46" t="s">
        <v>201</v>
      </c>
      <c r="U239" s="47" t="s">
        <v>202</v>
      </c>
      <c r="V239" s="46" t="s">
        <v>559</v>
      </c>
      <c r="W239" s="46" t="s">
        <v>204</v>
      </c>
      <c r="X239" s="46">
        <v>1</v>
      </c>
      <c r="Y239" s="46">
        <v>0</v>
      </c>
      <c r="Z239" s="46">
        <v>0</v>
      </c>
      <c r="AA239">
        <f t="shared" si="3"/>
        <v>0</v>
      </c>
      <c r="AB239" t="s">
        <v>0</v>
      </c>
      <c r="AC239" t="s">
        <v>217</v>
      </c>
      <c r="AD239" t="s">
        <v>24</v>
      </c>
    </row>
    <row r="240" spans="1:30" hidden="1" x14ac:dyDescent="0.35">
      <c r="A240" s="46" t="s">
        <v>188</v>
      </c>
      <c r="B240" s="46">
        <v>91490</v>
      </c>
      <c r="C240" s="46">
        <v>4728</v>
      </c>
      <c r="D240" s="46">
        <v>447868</v>
      </c>
      <c r="E240" s="46">
        <v>128779</v>
      </c>
      <c r="F240" s="47" t="s">
        <v>555</v>
      </c>
      <c r="G240" s="46">
        <v>3143752</v>
      </c>
      <c r="H240" s="47" t="s">
        <v>190</v>
      </c>
      <c r="I240" s="48">
        <v>45154</v>
      </c>
      <c r="J240" s="47" t="s">
        <v>202</v>
      </c>
      <c r="K240" s="47" t="s">
        <v>213</v>
      </c>
      <c r="L240" s="46" t="s">
        <v>193</v>
      </c>
      <c r="M240" s="46" t="s">
        <v>556</v>
      </c>
      <c r="N240" s="46" t="s">
        <v>195</v>
      </c>
      <c r="O240" s="46" t="s">
        <v>210</v>
      </c>
      <c r="P240" s="47" t="s">
        <v>557</v>
      </c>
      <c r="Q240" s="47" t="s">
        <v>198</v>
      </c>
      <c r="R240" s="47" t="s">
        <v>188</v>
      </c>
      <c r="S240" s="47" t="s">
        <v>558</v>
      </c>
      <c r="T240" s="46" t="s">
        <v>201</v>
      </c>
      <c r="U240" s="47" t="s">
        <v>202</v>
      </c>
      <c r="V240" s="46" t="s">
        <v>559</v>
      </c>
      <c r="W240" s="46" t="s">
        <v>211</v>
      </c>
      <c r="X240" s="46">
        <v>1</v>
      </c>
      <c r="Y240" s="46">
        <v>0</v>
      </c>
      <c r="Z240" s="46">
        <v>0</v>
      </c>
      <c r="AA240">
        <f t="shared" si="3"/>
        <v>0</v>
      </c>
      <c r="AB240" t="s">
        <v>0</v>
      </c>
      <c r="AC240" t="s">
        <v>217</v>
      </c>
      <c r="AD240" t="s">
        <v>24</v>
      </c>
    </row>
    <row r="241" spans="1:30" hidden="1" x14ac:dyDescent="0.35">
      <c r="A241" s="46" t="s">
        <v>188</v>
      </c>
      <c r="B241" s="46">
        <v>91652</v>
      </c>
      <c r="C241" s="46">
        <v>4730</v>
      </c>
      <c r="D241" s="46">
        <v>447404</v>
      </c>
      <c r="E241" s="46">
        <v>130006</v>
      </c>
      <c r="F241" s="47" t="s">
        <v>560</v>
      </c>
      <c r="G241" s="46">
        <v>3149794</v>
      </c>
      <c r="H241" s="47" t="s">
        <v>190</v>
      </c>
      <c r="I241" s="48">
        <v>45267</v>
      </c>
      <c r="J241" s="47" t="s">
        <v>191</v>
      </c>
      <c r="K241" s="47" t="s">
        <v>213</v>
      </c>
      <c r="L241" s="46" t="s">
        <v>193</v>
      </c>
      <c r="M241" s="46" t="s">
        <v>195</v>
      </c>
      <c r="N241" s="46" t="s">
        <v>194</v>
      </c>
      <c r="O241" s="46" t="s">
        <v>210</v>
      </c>
      <c r="P241" s="47" t="s">
        <v>561</v>
      </c>
      <c r="Q241" s="47" t="s">
        <v>198</v>
      </c>
      <c r="R241" s="47" t="s">
        <v>188</v>
      </c>
      <c r="S241" s="47" t="s">
        <v>562</v>
      </c>
      <c r="T241" s="46" t="s">
        <v>201</v>
      </c>
      <c r="U241" s="47" t="s">
        <v>202</v>
      </c>
      <c r="V241" s="46" t="s">
        <v>207</v>
      </c>
      <c r="W241" s="46" t="s">
        <v>231</v>
      </c>
      <c r="X241" s="46">
        <v>0</v>
      </c>
      <c r="Y241" s="46">
        <v>0</v>
      </c>
      <c r="Z241" s="46">
        <v>2</v>
      </c>
      <c r="AA241">
        <f t="shared" si="3"/>
        <v>-2</v>
      </c>
      <c r="AB241" t="s">
        <v>0</v>
      </c>
      <c r="AC241" t="s">
        <v>217</v>
      </c>
      <c r="AD241" t="s">
        <v>24</v>
      </c>
    </row>
    <row r="242" spans="1:30" hidden="1" x14ac:dyDescent="0.35">
      <c r="A242" s="46" t="s">
        <v>188</v>
      </c>
      <c r="B242" s="46">
        <v>91716</v>
      </c>
      <c r="C242" s="46">
        <v>4730</v>
      </c>
      <c r="D242" s="46">
        <v>447777</v>
      </c>
      <c r="E242" s="46">
        <v>130583</v>
      </c>
      <c r="F242" s="47" t="s">
        <v>563</v>
      </c>
      <c r="G242" s="46">
        <v>3152610</v>
      </c>
      <c r="H242" s="47" t="s">
        <v>190</v>
      </c>
      <c r="I242" s="48">
        <v>45302</v>
      </c>
      <c r="J242" s="47" t="s">
        <v>202</v>
      </c>
      <c r="K242" s="47" t="s">
        <v>213</v>
      </c>
      <c r="L242" s="46" t="s">
        <v>193</v>
      </c>
      <c r="M242" s="46" t="s">
        <v>195</v>
      </c>
      <c r="N242" s="46" t="s">
        <v>195</v>
      </c>
      <c r="O242" s="46" t="s">
        <v>298</v>
      </c>
      <c r="P242" s="47" t="s">
        <v>564</v>
      </c>
      <c r="Q242" s="47" t="s">
        <v>198</v>
      </c>
      <c r="R242" s="47" t="s">
        <v>188</v>
      </c>
      <c r="S242" s="47" t="s">
        <v>565</v>
      </c>
      <c r="T242" s="46" t="s">
        <v>201</v>
      </c>
      <c r="U242" s="47" t="s">
        <v>202</v>
      </c>
      <c r="V242" s="46" t="s">
        <v>203</v>
      </c>
      <c r="W242" s="46" t="s">
        <v>211</v>
      </c>
      <c r="X242" s="46">
        <v>1</v>
      </c>
      <c r="Y242" s="46">
        <v>0</v>
      </c>
      <c r="Z242" s="46">
        <v>0</v>
      </c>
      <c r="AA242">
        <f t="shared" si="3"/>
        <v>0</v>
      </c>
      <c r="AB242" t="s">
        <v>0</v>
      </c>
      <c r="AC242" t="s">
        <v>217</v>
      </c>
      <c r="AD242" t="s">
        <v>24</v>
      </c>
    </row>
    <row r="243" spans="1:30" x14ac:dyDescent="0.35">
      <c r="A243" s="46" t="s">
        <v>188</v>
      </c>
      <c r="B243" s="46">
        <v>91719</v>
      </c>
      <c r="C243" s="46">
        <v>4834</v>
      </c>
      <c r="D243" s="46">
        <v>448845</v>
      </c>
      <c r="E243" s="46">
        <v>134031</v>
      </c>
      <c r="F243" s="47" t="s">
        <v>566</v>
      </c>
      <c r="G243" s="46">
        <v>3152612</v>
      </c>
      <c r="H243" s="47" t="s">
        <v>190</v>
      </c>
      <c r="I243" s="48">
        <v>45301</v>
      </c>
      <c r="J243" s="47" t="s">
        <v>202</v>
      </c>
      <c r="K243" s="47" t="s">
        <v>213</v>
      </c>
      <c r="L243" s="46" t="s">
        <v>193</v>
      </c>
      <c r="M243" s="46" t="s">
        <v>195</v>
      </c>
      <c r="N243" s="46" t="s">
        <v>195</v>
      </c>
      <c r="O243" s="46" t="s">
        <v>224</v>
      </c>
      <c r="P243" s="47" t="s">
        <v>567</v>
      </c>
      <c r="Q243" s="47" t="s">
        <v>198</v>
      </c>
      <c r="R243" s="47" t="s">
        <v>513</v>
      </c>
      <c r="S243" s="47" t="s">
        <v>568</v>
      </c>
      <c r="T243" s="46" t="s">
        <v>201</v>
      </c>
      <c r="U243" s="47" t="s">
        <v>191</v>
      </c>
      <c r="V243" s="46" t="s">
        <v>203</v>
      </c>
      <c r="W243" s="46" t="s">
        <v>206</v>
      </c>
      <c r="X243" s="46">
        <v>1</v>
      </c>
      <c r="Y243" s="46">
        <v>0</v>
      </c>
      <c r="Z243" s="46">
        <v>0</v>
      </c>
      <c r="AA243">
        <f t="shared" si="3"/>
        <v>0</v>
      </c>
      <c r="AB243" t="s">
        <v>7</v>
      </c>
      <c r="AC243" t="s">
        <v>569</v>
      </c>
      <c r="AD243" t="s">
        <v>24</v>
      </c>
    </row>
    <row r="244" spans="1:30" hidden="1" x14ac:dyDescent="0.35">
      <c r="A244" s="46" t="s">
        <v>188</v>
      </c>
      <c r="B244" s="46">
        <v>91724</v>
      </c>
      <c r="C244" s="46">
        <v>6011</v>
      </c>
      <c r="D244" s="46">
        <v>460320</v>
      </c>
      <c r="E244" s="46">
        <v>111489</v>
      </c>
      <c r="F244" s="47" t="s">
        <v>570</v>
      </c>
      <c r="G244" s="46">
        <v>3151812</v>
      </c>
      <c r="H244" s="47" t="s">
        <v>190</v>
      </c>
      <c r="I244" s="48">
        <v>45310</v>
      </c>
      <c r="J244" s="47" t="s">
        <v>202</v>
      </c>
      <c r="K244" s="47" t="s">
        <v>213</v>
      </c>
      <c r="L244" s="46" t="s">
        <v>193</v>
      </c>
      <c r="M244" s="46" t="s">
        <v>195</v>
      </c>
      <c r="N244" s="46" t="s">
        <v>195</v>
      </c>
      <c r="O244" s="46" t="s">
        <v>196</v>
      </c>
      <c r="P244" s="47" t="s">
        <v>571</v>
      </c>
      <c r="Q244" s="47" t="s">
        <v>198</v>
      </c>
      <c r="R244" s="47" t="s">
        <v>384</v>
      </c>
      <c r="S244" s="47" t="s">
        <v>572</v>
      </c>
      <c r="T244" s="46" t="s">
        <v>201</v>
      </c>
      <c r="U244" s="47" t="s">
        <v>202</v>
      </c>
      <c r="V244" s="46" t="s">
        <v>203</v>
      </c>
      <c r="W244" s="46" t="s">
        <v>554</v>
      </c>
      <c r="X244" s="46">
        <v>0</v>
      </c>
      <c r="Y244" s="46">
        <v>0</v>
      </c>
      <c r="Z244" s="46">
        <v>1</v>
      </c>
      <c r="AA244">
        <f t="shared" si="3"/>
        <v>-1</v>
      </c>
      <c r="AB244" t="s">
        <v>386</v>
      </c>
      <c r="AC244" t="s">
        <v>322</v>
      </c>
      <c r="AD244" t="s">
        <v>24</v>
      </c>
    </row>
    <row r="245" spans="1:30" hidden="1" x14ac:dyDescent="0.35">
      <c r="A245" s="46" t="s">
        <v>188</v>
      </c>
      <c r="B245" s="46">
        <v>91724</v>
      </c>
      <c r="C245" s="46">
        <v>6011</v>
      </c>
      <c r="D245" s="46">
        <v>460320</v>
      </c>
      <c r="E245" s="46">
        <v>111489</v>
      </c>
      <c r="F245" s="47" t="s">
        <v>570</v>
      </c>
      <c r="G245" s="46">
        <v>3151812</v>
      </c>
      <c r="H245" s="47" t="s">
        <v>190</v>
      </c>
      <c r="I245" s="48">
        <v>45310</v>
      </c>
      <c r="J245" s="47" t="s">
        <v>202</v>
      </c>
      <c r="K245" s="47" t="s">
        <v>213</v>
      </c>
      <c r="L245" s="46" t="s">
        <v>193</v>
      </c>
      <c r="M245" s="46" t="s">
        <v>195</v>
      </c>
      <c r="N245" s="46" t="s">
        <v>195</v>
      </c>
      <c r="O245" s="46" t="s">
        <v>196</v>
      </c>
      <c r="P245" s="47" t="s">
        <v>571</v>
      </c>
      <c r="Q245" s="47" t="s">
        <v>198</v>
      </c>
      <c r="R245" s="47" t="s">
        <v>384</v>
      </c>
      <c r="S245" s="47" t="s">
        <v>572</v>
      </c>
      <c r="T245" s="46" t="s">
        <v>201</v>
      </c>
      <c r="U245" s="47" t="s">
        <v>202</v>
      </c>
      <c r="V245" s="46" t="s">
        <v>203</v>
      </c>
      <c r="W245" s="46" t="s">
        <v>229</v>
      </c>
      <c r="X245" s="46">
        <v>1</v>
      </c>
      <c r="Y245" s="46">
        <v>0</v>
      </c>
      <c r="Z245" s="46">
        <v>0</v>
      </c>
      <c r="AA245">
        <f t="shared" si="3"/>
        <v>0</v>
      </c>
      <c r="AB245" t="s">
        <v>386</v>
      </c>
      <c r="AC245" t="s">
        <v>322</v>
      </c>
      <c r="AD245" t="s">
        <v>24</v>
      </c>
    </row>
    <row r="246" spans="1:30" x14ac:dyDescent="0.35">
      <c r="A246" s="46" t="s">
        <v>188</v>
      </c>
      <c r="B246" s="46">
        <v>92060</v>
      </c>
      <c r="C246" s="46">
        <v>4833</v>
      </c>
      <c r="D246" s="46">
        <v>448756</v>
      </c>
      <c r="E246" s="46">
        <v>133711</v>
      </c>
      <c r="F246" s="47" t="s">
        <v>573</v>
      </c>
      <c r="G246" s="46">
        <v>3160243</v>
      </c>
      <c r="H246" s="47" t="s">
        <v>190</v>
      </c>
      <c r="I246" s="48">
        <v>45365</v>
      </c>
      <c r="J246" s="47" t="s">
        <v>202</v>
      </c>
      <c r="K246" s="47" t="s">
        <v>213</v>
      </c>
      <c r="L246" s="46" t="s">
        <v>193</v>
      </c>
      <c r="M246" s="46" t="s">
        <v>434</v>
      </c>
      <c r="N246" s="46" t="s">
        <v>195</v>
      </c>
      <c r="O246" s="46" t="s">
        <v>224</v>
      </c>
      <c r="P246" s="47" t="s">
        <v>574</v>
      </c>
      <c r="Q246" s="47" t="s">
        <v>198</v>
      </c>
      <c r="R246" s="47" t="s">
        <v>513</v>
      </c>
      <c r="S246" s="47" t="s">
        <v>575</v>
      </c>
      <c r="T246" s="46" t="s">
        <v>201</v>
      </c>
      <c r="U246" s="47" t="s">
        <v>191</v>
      </c>
      <c r="V246" s="46" t="s">
        <v>203</v>
      </c>
      <c r="W246" s="46" t="s">
        <v>204</v>
      </c>
      <c r="X246" s="46">
        <v>2</v>
      </c>
      <c r="Y246" s="46">
        <v>0</v>
      </c>
      <c r="Z246" s="46">
        <v>0</v>
      </c>
      <c r="AA246">
        <f t="shared" si="3"/>
        <v>0</v>
      </c>
      <c r="AB246" t="s">
        <v>7</v>
      </c>
      <c r="AC246" t="s">
        <v>205</v>
      </c>
      <c r="AD246" t="s">
        <v>24</v>
      </c>
    </row>
    <row r="247" spans="1:30" x14ac:dyDescent="0.35">
      <c r="A247" s="46" t="s">
        <v>188</v>
      </c>
      <c r="B247" s="46">
        <v>92060</v>
      </c>
      <c r="C247" s="46">
        <v>4833</v>
      </c>
      <c r="D247" s="46">
        <v>448756</v>
      </c>
      <c r="E247" s="46">
        <v>133711</v>
      </c>
      <c r="F247" s="47" t="s">
        <v>573</v>
      </c>
      <c r="G247" s="46">
        <v>3160243</v>
      </c>
      <c r="H247" s="47" t="s">
        <v>190</v>
      </c>
      <c r="I247" s="48">
        <v>45365</v>
      </c>
      <c r="J247" s="47" t="s">
        <v>202</v>
      </c>
      <c r="K247" s="47" t="s">
        <v>213</v>
      </c>
      <c r="L247" s="46" t="s">
        <v>193</v>
      </c>
      <c r="M247" s="46" t="s">
        <v>434</v>
      </c>
      <c r="N247" s="46" t="s">
        <v>195</v>
      </c>
      <c r="O247" s="46" t="s">
        <v>224</v>
      </c>
      <c r="P247" s="47" t="s">
        <v>574</v>
      </c>
      <c r="Q247" s="47" t="s">
        <v>198</v>
      </c>
      <c r="R247" s="47" t="s">
        <v>513</v>
      </c>
      <c r="S247" s="47" t="s">
        <v>575</v>
      </c>
      <c r="T247" s="46" t="s">
        <v>201</v>
      </c>
      <c r="U247" s="47" t="s">
        <v>191</v>
      </c>
      <c r="V247" s="46" t="s">
        <v>203</v>
      </c>
      <c r="W247" s="46" t="s">
        <v>206</v>
      </c>
      <c r="X247" s="46">
        <v>2</v>
      </c>
      <c r="Y247" s="46">
        <v>0</v>
      </c>
      <c r="Z247" s="46">
        <v>0</v>
      </c>
      <c r="AA247">
        <f t="shared" si="3"/>
        <v>0</v>
      </c>
      <c r="AB247" t="s">
        <v>7</v>
      </c>
      <c r="AC247" t="s">
        <v>205</v>
      </c>
      <c r="AD247" t="s">
        <v>24</v>
      </c>
    </row>
    <row r="248" spans="1:30" x14ac:dyDescent="0.35">
      <c r="A248" s="46" t="s">
        <v>188</v>
      </c>
      <c r="B248" s="46">
        <v>92060</v>
      </c>
      <c r="C248" s="46">
        <v>4833</v>
      </c>
      <c r="D248" s="46">
        <v>448756</v>
      </c>
      <c r="E248" s="46">
        <v>133711</v>
      </c>
      <c r="F248" s="47" t="s">
        <v>573</v>
      </c>
      <c r="G248" s="46">
        <v>3160243</v>
      </c>
      <c r="H248" s="47" t="s">
        <v>190</v>
      </c>
      <c r="I248" s="48">
        <v>45365</v>
      </c>
      <c r="J248" s="47" t="s">
        <v>202</v>
      </c>
      <c r="K248" s="47" t="s">
        <v>213</v>
      </c>
      <c r="L248" s="46" t="s">
        <v>193</v>
      </c>
      <c r="M248" s="46" t="s">
        <v>434</v>
      </c>
      <c r="N248" s="46" t="s">
        <v>195</v>
      </c>
      <c r="O248" s="46" t="s">
        <v>224</v>
      </c>
      <c r="P248" s="47" t="s">
        <v>574</v>
      </c>
      <c r="Q248" s="47" t="s">
        <v>198</v>
      </c>
      <c r="R248" s="47" t="s">
        <v>513</v>
      </c>
      <c r="S248" s="47" t="s">
        <v>575</v>
      </c>
      <c r="T248" s="46" t="s">
        <v>201</v>
      </c>
      <c r="U248" s="47" t="s">
        <v>191</v>
      </c>
      <c r="V248" s="46" t="s">
        <v>203</v>
      </c>
      <c r="W248" s="46" t="s">
        <v>211</v>
      </c>
      <c r="X248" s="46">
        <v>3</v>
      </c>
      <c r="Y248" s="46">
        <v>0</v>
      </c>
      <c r="Z248" s="46">
        <v>0</v>
      </c>
      <c r="AA248">
        <f t="shared" si="3"/>
        <v>0</v>
      </c>
      <c r="AB248" t="s">
        <v>7</v>
      </c>
      <c r="AC248" t="s">
        <v>205</v>
      </c>
      <c r="AD248" t="s">
        <v>24</v>
      </c>
    </row>
    <row r="249" spans="1:30" hidden="1" x14ac:dyDescent="0.35">
      <c r="A249" s="46" t="s">
        <v>188</v>
      </c>
      <c r="B249" s="46">
        <v>92061</v>
      </c>
      <c r="C249" s="46">
        <v>5542</v>
      </c>
      <c r="D249" s="46">
        <v>455313</v>
      </c>
      <c r="E249" s="46">
        <v>142835</v>
      </c>
      <c r="F249" s="47" t="s">
        <v>576</v>
      </c>
      <c r="G249" s="46">
        <v>3160244</v>
      </c>
      <c r="H249" s="47" t="s">
        <v>190</v>
      </c>
      <c r="I249" s="48">
        <v>45366</v>
      </c>
      <c r="J249" s="47" t="s">
        <v>202</v>
      </c>
      <c r="K249" s="47" t="s">
        <v>213</v>
      </c>
      <c r="L249" s="46" t="s">
        <v>193</v>
      </c>
      <c r="M249" s="46" t="s">
        <v>195</v>
      </c>
      <c r="N249" s="46" t="s">
        <v>195</v>
      </c>
      <c r="O249" s="46" t="s">
        <v>224</v>
      </c>
      <c r="P249" s="47" t="s">
        <v>577</v>
      </c>
      <c r="Q249" s="47" t="s">
        <v>198</v>
      </c>
      <c r="R249" s="47" t="s">
        <v>578</v>
      </c>
      <c r="S249" s="47" t="s">
        <v>579</v>
      </c>
      <c r="T249" s="46" t="s">
        <v>201</v>
      </c>
      <c r="U249" s="47" t="s">
        <v>202</v>
      </c>
      <c r="V249" s="46" t="s">
        <v>203</v>
      </c>
      <c r="W249" s="46" t="s">
        <v>206</v>
      </c>
      <c r="X249" s="46">
        <v>1</v>
      </c>
      <c r="Y249" s="46">
        <v>0</v>
      </c>
      <c r="Z249" s="46">
        <v>0</v>
      </c>
      <c r="AA249">
        <f t="shared" si="3"/>
        <v>0</v>
      </c>
      <c r="AB249" t="s">
        <v>240</v>
      </c>
      <c r="AC249" t="s">
        <v>241</v>
      </c>
      <c r="AD249" t="s">
        <v>24</v>
      </c>
    </row>
    <row r="250" spans="1:30" hidden="1" x14ac:dyDescent="0.35">
      <c r="A250" s="46" t="s">
        <v>188</v>
      </c>
      <c r="B250" s="46">
        <v>92120</v>
      </c>
      <c r="C250" s="46">
        <v>4822</v>
      </c>
      <c r="D250" s="46">
        <v>448081</v>
      </c>
      <c r="E250" s="46">
        <v>122550</v>
      </c>
      <c r="F250" s="47" t="s">
        <v>580</v>
      </c>
      <c r="G250" s="46">
        <v>3161462</v>
      </c>
      <c r="H250" s="47" t="s">
        <v>190</v>
      </c>
      <c r="I250" s="48">
        <v>45373</v>
      </c>
      <c r="J250" s="47" t="s">
        <v>202</v>
      </c>
      <c r="K250" s="47" t="s">
        <v>213</v>
      </c>
      <c r="L250" s="46" t="s">
        <v>193</v>
      </c>
      <c r="M250" s="46" t="s">
        <v>195</v>
      </c>
      <c r="N250" s="46" t="s">
        <v>195</v>
      </c>
      <c r="O250" s="46" t="s">
        <v>581</v>
      </c>
      <c r="P250" s="47" t="s">
        <v>582</v>
      </c>
      <c r="Q250" s="47" t="s">
        <v>389</v>
      </c>
      <c r="R250" s="47" t="s">
        <v>188</v>
      </c>
      <c r="S250" s="47" t="s">
        <v>583</v>
      </c>
      <c r="T250" s="46" t="s">
        <v>201</v>
      </c>
      <c r="U250" s="47" t="s">
        <v>202</v>
      </c>
      <c r="V250" s="46" t="s">
        <v>203</v>
      </c>
      <c r="W250" s="46" t="s">
        <v>554</v>
      </c>
      <c r="X250" s="46">
        <v>0</v>
      </c>
      <c r="Y250" s="46">
        <v>0</v>
      </c>
      <c r="Z250" s="46">
        <v>1</v>
      </c>
      <c r="AA250">
        <f t="shared" si="3"/>
        <v>-1</v>
      </c>
      <c r="AB250" t="s">
        <v>5</v>
      </c>
      <c r="AC250" t="s">
        <v>205</v>
      </c>
      <c r="AD250" t="s">
        <v>24</v>
      </c>
    </row>
    <row r="251" spans="1:30" hidden="1" x14ac:dyDescent="0.35">
      <c r="A251" s="46" t="s">
        <v>188</v>
      </c>
      <c r="B251" s="46">
        <v>92472</v>
      </c>
      <c r="C251" s="46">
        <v>4829</v>
      </c>
      <c r="D251" s="46">
        <v>448373</v>
      </c>
      <c r="E251" s="46">
        <v>129342</v>
      </c>
      <c r="F251" s="47" t="s">
        <v>584</v>
      </c>
      <c r="G251" s="46">
        <v>3181967</v>
      </c>
      <c r="H251" s="47" t="s">
        <v>190</v>
      </c>
      <c r="I251" s="48">
        <v>45273</v>
      </c>
      <c r="J251" s="47" t="s">
        <v>202</v>
      </c>
      <c r="K251" s="47" t="s">
        <v>213</v>
      </c>
      <c r="L251" s="46" t="s">
        <v>193</v>
      </c>
      <c r="M251" s="46" t="s">
        <v>195</v>
      </c>
      <c r="N251" s="46" t="s">
        <v>195</v>
      </c>
      <c r="O251" s="46" t="s">
        <v>210</v>
      </c>
      <c r="P251" s="47" t="s">
        <v>585</v>
      </c>
      <c r="Q251" s="47" t="s">
        <v>198</v>
      </c>
      <c r="R251" s="47" t="s">
        <v>188</v>
      </c>
      <c r="S251" s="47" t="s">
        <v>586</v>
      </c>
      <c r="T251" s="46" t="s">
        <v>201</v>
      </c>
      <c r="U251" s="47" t="s">
        <v>202</v>
      </c>
      <c r="V251" s="46" t="s">
        <v>203</v>
      </c>
      <c r="W251" s="46" t="s">
        <v>554</v>
      </c>
      <c r="X251" s="46">
        <v>0</v>
      </c>
      <c r="Y251" s="46">
        <v>0</v>
      </c>
      <c r="Z251" s="46">
        <v>1</v>
      </c>
      <c r="AA251">
        <f t="shared" si="3"/>
        <v>-1</v>
      </c>
      <c r="AB251" t="s">
        <v>0</v>
      </c>
      <c r="AC251" t="s">
        <v>217</v>
      </c>
      <c r="AD251" t="s">
        <v>24</v>
      </c>
    </row>
    <row r="252" spans="1:30" hidden="1" x14ac:dyDescent="0.35">
      <c r="A252" s="46" t="s">
        <v>188</v>
      </c>
      <c r="B252" s="46">
        <v>92472</v>
      </c>
      <c r="C252" s="46">
        <v>4829</v>
      </c>
      <c r="D252" s="46">
        <v>448373</v>
      </c>
      <c r="E252" s="46">
        <v>129342</v>
      </c>
      <c r="F252" s="47" t="s">
        <v>584</v>
      </c>
      <c r="G252" s="46">
        <v>3181967</v>
      </c>
      <c r="H252" s="47" t="s">
        <v>190</v>
      </c>
      <c r="I252" s="48">
        <v>45273</v>
      </c>
      <c r="J252" s="47" t="s">
        <v>202</v>
      </c>
      <c r="K252" s="47" t="s">
        <v>213</v>
      </c>
      <c r="L252" s="46" t="s">
        <v>193</v>
      </c>
      <c r="M252" s="46" t="s">
        <v>195</v>
      </c>
      <c r="N252" s="46" t="s">
        <v>195</v>
      </c>
      <c r="O252" s="46" t="s">
        <v>210</v>
      </c>
      <c r="P252" s="47" t="s">
        <v>585</v>
      </c>
      <c r="Q252" s="47" t="s">
        <v>198</v>
      </c>
      <c r="R252" s="47" t="s">
        <v>188</v>
      </c>
      <c r="S252" s="47" t="s">
        <v>586</v>
      </c>
      <c r="T252" s="46" t="s">
        <v>201</v>
      </c>
      <c r="U252" s="47" t="s">
        <v>202</v>
      </c>
      <c r="V252" s="46" t="s">
        <v>587</v>
      </c>
      <c r="W252" s="46" t="s">
        <v>229</v>
      </c>
      <c r="X252" s="46">
        <v>1</v>
      </c>
      <c r="Y252" s="46">
        <v>1</v>
      </c>
      <c r="Z252" s="46">
        <v>0</v>
      </c>
      <c r="AA252">
        <f t="shared" si="3"/>
        <v>1</v>
      </c>
      <c r="AB252" t="s">
        <v>0</v>
      </c>
      <c r="AC252" t="s">
        <v>217</v>
      </c>
      <c r="AD252" t="s">
        <v>24</v>
      </c>
    </row>
    <row r="253" spans="1:30" hidden="1" x14ac:dyDescent="0.35">
      <c r="A253" s="46" t="s">
        <v>188</v>
      </c>
      <c r="B253" s="46">
        <v>92650</v>
      </c>
      <c r="C253" s="46">
        <v>4630</v>
      </c>
      <c r="D253" s="46">
        <v>446176</v>
      </c>
      <c r="E253" s="46">
        <v>130579</v>
      </c>
      <c r="F253" s="47" t="s">
        <v>588</v>
      </c>
      <c r="G253" s="46">
        <v>3196810</v>
      </c>
      <c r="H253" s="47" t="s">
        <v>190</v>
      </c>
      <c r="I253" s="48">
        <v>45468</v>
      </c>
      <c r="J253" s="47" t="s">
        <v>202</v>
      </c>
      <c r="K253" s="47" t="s">
        <v>213</v>
      </c>
      <c r="L253" s="46" t="s">
        <v>193</v>
      </c>
      <c r="M253" s="46" t="s">
        <v>195</v>
      </c>
      <c r="N253" s="46" t="s">
        <v>195</v>
      </c>
      <c r="O253" s="46" t="s">
        <v>196</v>
      </c>
      <c r="P253" s="47" t="s">
        <v>589</v>
      </c>
      <c r="Q253" s="47" t="s">
        <v>198</v>
      </c>
      <c r="R253" s="47" t="s">
        <v>188</v>
      </c>
      <c r="S253" s="47" t="s">
        <v>590</v>
      </c>
      <c r="T253" s="46" t="s">
        <v>201</v>
      </c>
      <c r="U253" s="47" t="s">
        <v>202</v>
      </c>
      <c r="V253" s="46" t="s">
        <v>203</v>
      </c>
      <c r="W253" s="46" t="s">
        <v>554</v>
      </c>
      <c r="X253" s="46">
        <v>0</v>
      </c>
      <c r="Y253" s="46">
        <v>0</v>
      </c>
      <c r="Z253" s="46">
        <v>1</v>
      </c>
      <c r="AA253">
        <f t="shared" si="3"/>
        <v>-1</v>
      </c>
      <c r="AB253" t="s">
        <v>0</v>
      </c>
      <c r="AC253" t="s">
        <v>217</v>
      </c>
      <c r="AD253" t="s">
        <v>24</v>
      </c>
    </row>
    <row r="254" spans="1:30" hidden="1" x14ac:dyDescent="0.35">
      <c r="A254" s="46" t="s">
        <v>188</v>
      </c>
      <c r="B254" s="46">
        <v>92650</v>
      </c>
      <c r="C254" s="46">
        <v>4630</v>
      </c>
      <c r="D254" s="46">
        <v>446176</v>
      </c>
      <c r="E254" s="46">
        <v>130579</v>
      </c>
      <c r="F254" s="47" t="s">
        <v>588</v>
      </c>
      <c r="G254" s="46">
        <v>3196810</v>
      </c>
      <c r="H254" s="47" t="s">
        <v>190</v>
      </c>
      <c r="I254" s="48">
        <v>45468</v>
      </c>
      <c r="J254" s="47" t="s">
        <v>202</v>
      </c>
      <c r="K254" s="47" t="s">
        <v>213</v>
      </c>
      <c r="L254" s="46" t="s">
        <v>193</v>
      </c>
      <c r="M254" s="46" t="s">
        <v>195</v>
      </c>
      <c r="N254" s="46" t="s">
        <v>195</v>
      </c>
      <c r="O254" s="46" t="s">
        <v>196</v>
      </c>
      <c r="P254" s="47" t="s">
        <v>589</v>
      </c>
      <c r="Q254" s="47" t="s">
        <v>198</v>
      </c>
      <c r="R254" s="47" t="s">
        <v>188</v>
      </c>
      <c r="S254" s="47" t="s">
        <v>590</v>
      </c>
      <c r="T254" s="46" t="s">
        <v>201</v>
      </c>
      <c r="U254" s="47" t="s">
        <v>202</v>
      </c>
      <c r="V254" s="46" t="s">
        <v>203</v>
      </c>
      <c r="W254" s="46" t="s">
        <v>206</v>
      </c>
      <c r="X254" s="46">
        <v>1</v>
      </c>
      <c r="Y254" s="46">
        <v>0</v>
      </c>
      <c r="Z254" s="46">
        <v>0</v>
      </c>
      <c r="AA254">
        <f t="shared" si="3"/>
        <v>0</v>
      </c>
      <c r="AB254" t="s">
        <v>0</v>
      </c>
      <c r="AC254" t="s">
        <v>217</v>
      </c>
      <c r="AD254" t="s">
        <v>24</v>
      </c>
    </row>
    <row r="255" spans="1:30" hidden="1" x14ac:dyDescent="0.35">
      <c r="A255" s="46" t="s">
        <v>188</v>
      </c>
      <c r="B255" s="46">
        <v>92650</v>
      </c>
      <c r="C255" s="46">
        <v>4630</v>
      </c>
      <c r="D255" s="46">
        <v>446176</v>
      </c>
      <c r="E255" s="46">
        <v>130579</v>
      </c>
      <c r="F255" s="47" t="s">
        <v>588</v>
      </c>
      <c r="G255" s="46">
        <v>3196810</v>
      </c>
      <c r="H255" s="47" t="s">
        <v>190</v>
      </c>
      <c r="I255" s="48">
        <v>45468</v>
      </c>
      <c r="J255" s="47" t="s">
        <v>202</v>
      </c>
      <c r="K255" s="47" t="s">
        <v>213</v>
      </c>
      <c r="L255" s="46" t="s">
        <v>193</v>
      </c>
      <c r="M255" s="46" t="s">
        <v>195</v>
      </c>
      <c r="N255" s="46" t="s">
        <v>195</v>
      </c>
      <c r="O255" s="46" t="s">
        <v>196</v>
      </c>
      <c r="P255" s="47" t="s">
        <v>589</v>
      </c>
      <c r="Q255" s="47" t="s">
        <v>198</v>
      </c>
      <c r="R255" s="47" t="s">
        <v>188</v>
      </c>
      <c r="S255" s="47" t="s">
        <v>590</v>
      </c>
      <c r="T255" s="46" t="s">
        <v>201</v>
      </c>
      <c r="U255" s="47" t="s">
        <v>202</v>
      </c>
      <c r="V255" s="46" t="s">
        <v>203</v>
      </c>
      <c r="W255" s="46" t="s">
        <v>229</v>
      </c>
      <c r="X255" s="46">
        <v>1</v>
      </c>
      <c r="Y255" s="46">
        <v>0</v>
      </c>
      <c r="Z255" s="46">
        <v>0</v>
      </c>
      <c r="AA255">
        <f t="shared" si="3"/>
        <v>0</v>
      </c>
      <c r="AB255" t="s">
        <v>0</v>
      </c>
      <c r="AC255" t="s">
        <v>217</v>
      </c>
      <c r="AD255" t="s">
        <v>24</v>
      </c>
    </row>
    <row r="256" spans="1:30" hidden="1" x14ac:dyDescent="0.35">
      <c r="A256" s="46" t="s">
        <v>188</v>
      </c>
      <c r="B256" s="46">
        <v>92792</v>
      </c>
      <c r="C256" s="46">
        <v>6212</v>
      </c>
      <c r="D256" s="46">
        <v>462592</v>
      </c>
      <c r="E256" s="46">
        <v>112758</v>
      </c>
      <c r="F256" s="47" t="s">
        <v>591</v>
      </c>
      <c r="G256" s="46">
        <v>3200446</v>
      </c>
      <c r="H256" s="47" t="s">
        <v>293</v>
      </c>
      <c r="I256" s="48">
        <v>45503</v>
      </c>
      <c r="J256" s="47" t="s">
        <v>202</v>
      </c>
      <c r="K256" s="47" t="s">
        <v>213</v>
      </c>
      <c r="L256" s="46" t="s">
        <v>193</v>
      </c>
      <c r="M256" s="46" t="s">
        <v>194</v>
      </c>
      <c r="N256" s="46" t="s">
        <v>195</v>
      </c>
      <c r="O256" s="46" t="s">
        <v>210</v>
      </c>
      <c r="P256" s="47" t="s">
        <v>592</v>
      </c>
      <c r="Q256" s="47" t="s">
        <v>426</v>
      </c>
      <c r="R256" s="47" t="s">
        <v>593</v>
      </c>
      <c r="S256" s="47" t="s">
        <v>594</v>
      </c>
      <c r="T256" s="46" t="s">
        <v>201</v>
      </c>
      <c r="U256" s="47" t="s">
        <v>202</v>
      </c>
      <c r="V256" s="46" t="s">
        <v>203</v>
      </c>
      <c r="W256" s="46" t="s">
        <v>204</v>
      </c>
      <c r="X256" s="46">
        <v>1</v>
      </c>
      <c r="Y256" s="46">
        <v>0</v>
      </c>
      <c r="Z256" s="46">
        <v>0</v>
      </c>
      <c r="AA256">
        <f t="shared" si="3"/>
        <v>0</v>
      </c>
      <c r="AB256" t="s">
        <v>240</v>
      </c>
      <c r="AC256" t="s">
        <v>241</v>
      </c>
      <c r="AD256" t="s">
        <v>24</v>
      </c>
    </row>
    <row r="257" spans="1:30" hidden="1" x14ac:dyDescent="0.35">
      <c r="A257" s="46" t="s">
        <v>188</v>
      </c>
      <c r="B257" s="46">
        <v>93180</v>
      </c>
      <c r="C257" s="46">
        <v>4835</v>
      </c>
      <c r="D257" s="46">
        <v>448641</v>
      </c>
      <c r="E257" s="46">
        <v>135209</v>
      </c>
      <c r="F257" s="47" t="s">
        <v>595</v>
      </c>
      <c r="G257" s="46">
        <v>3220936</v>
      </c>
      <c r="H257" s="47" t="s">
        <v>596</v>
      </c>
      <c r="I257" s="48">
        <v>45476</v>
      </c>
      <c r="J257" s="47" t="s">
        <v>202</v>
      </c>
      <c r="K257" s="47" t="s">
        <v>213</v>
      </c>
      <c r="L257" s="46" t="s">
        <v>193</v>
      </c>
      <c r="M257" s="46" t="s">
        <v>195</v>
      </c>
      <c r="N257" s="46" t="s">
        <v>195</v>
      </c>
      <c r="O257" s="46" t="s">
        <v>210</v>
      </c>
      <c r="P257" s="47" t="s">
        <v>597</v>
      </c>
      <c r="Q257" s="47" t="s">
        <v>513</v>
      </c>
      <c r="R257" s="47" t="s">
        <v>188</v>
      </c>
      <c r="S257" s="47" t="s">
        <v>598</v>
      </c>
      <c r="T257" s="46" t="s">
        <v>201</v>
      </c>
      <c r="U257" s="47" t="s">
        <v>202</v>
      </c>
      <c r="V257" s="46" t="s">
        <v>203</v>
      </c>
      <c r="W257" s="46" t="s">
        <v>231</v>
      </c>
      <c r="X257" s="46">
        <v>1</v>
      </c>
      <c r="Y257" s="46">
        <v>1</v>
      </c>
      <c r="Z257" s="46">
        <v>0</v>
      </c>
      <c r="AA257">
        <f t="shared" si="3"/>
        <v>1</v>
      </c>
      <c r="AB257" t="s">
        <v>240</v>
      </c>
      <c r="AC257" t="s">
        <v>241</v>
      </c>
      <c r="AD257" t="s">
        <v>24</v>
      </c>
    </row>
    <row r="258" spans="1:30" hidden="1" x14ac:dyDescent="0.35">
      <c r="A258" s="46" t="s">
        <v>188</v>
      </c>
      <c r="B258" s="46">
        <v>93203</v>
      </c>
      <c r="C258" s="46">
        <v>5936</v>
      </c>
      <c r="D258" s="46">
        <v>459103</v>
      </c>
      <c r="E258" s="46">
        <v>136120</v>
      </c>
      <c r="F258" s="47" t="s">
        <v>599</v>
      </c>
      <c r="G258" s="46">
        <v>3223347</v>
      </c>
      <c r="H258" s="47" t="s">
        <v>596</v>
      </c>
      <c r="I258" s="48">
        <v>45527</v>
      </c>
      <c r="J258" s="47" t="s">
        <v>202</v>
      </c>
      <c r="K258" s="47" t="s">
        <v>213</v>
      </c>
      <c r="L258" s="46" t="s">
        <v>193</v>
      </c>
      <c r="M258" s="46" t="s">
        <v>223</v>
      </c>
      <c r="N258" s="46" t="s">
        <v>195</v>
      </c>
      <c r="O258" s="46" t="s">
        <v>224</v>
      </c>
      <c r="P258" s="47" t="s">
        <v>600</v>
      </c>
      <c r="Q258" s="47" t="s">
        <v>198</v>
      </c>
      <c r="R258" s="47" t="s">
        <v>601</v>
      </c>
      <c r="S258" s="47" t="s">
        <v>602</v>
      </c>
      <c r="T258" s="46" t="s">
        <v>391</v>
      </c>
      <c r="U258" s="47" t="s">
        <v>191</v>
      </c>
      <c r="V258" s="46" t="s">
        <v>203</v>
      </c>
      <c r="W258" s="46" t="s">
        <v>554</v>
      </c>
      <c r="X258" s="46">
        <v>1</v>
      </c>
      <c r="Y258" s="46">
        <v>1</v>
      </c>
      <c r="Z258" s="46">
        <v>0</v>
      </c>
      <c r="AA258">
        <f t="shared" si="3"/>
        <v>1</v>
      </c>
      <c r="AB258" t="s">
        <v>240</v>
      </c>
      <c r="AC258" t="s">
        <v>241</v>
      </c>
      <c r="AD258" t="s">
        <v>24</v>
      </c>
    </row>
    <row r="259" spans="1:30" hidden="1" x14ac:dyDescent="0.35">
      <c r="A259" s="46" t="s">
        <v>188</v>
      </c>
      <c r="B259" s="46">
        <v>93590</v>
      </c>
      <c r="C259" s="46">
        <v>4929</v>
      </c>
      <c r="D259" s="46">
        <v>449555</v>
      </c>
      <c r="E259" s="46">
        <v>129696</v>
      </c>
      <c r="F259" s="47" t="s">
        <v>603</v>
      </c>
      <c r="G259" s="46">
        <v>3244255</v>
      </c>
      <c r="H259" s="47" t="s">
        <v>596</v>
      </c>
      <c r="I259" s="48">
        <v>45637</v>
      </c>
      <c r="J259" s="47" t="s">
        <v>202</v>
      </c>
      <c r="K259" s="47" t="s">
        <v>213</v>
      </c>
      <c r="L259" s="46" t="s">
        <v>193</v>
      </c>
      <c r="M259" s="46" t="s">
        <v>195</v>
      </c>
      <c r="N259" s="46" t="s">
        <v>195</v>
      </c>
      <c r="O259" s="46" t="s">
        <v>210</v>
      </c>
      <c r="P259" s="47" t="s">
        <v>604</v>
      </c>
      <c r="Q259" s="47" t="s">
        <v>198</v>
      </c>
      <c r="R259" s="47" t="s">
        <v>188</v>
      </c>
      <c r="S259" s="47" t="s">
        <v>605</v>
      </c>
      <c r="T259" s="46" t="s">
        <v>201</v>
      </c>
      <c r="U259" s="47" t="s">
        <v>202</v>
      </c>
      <c r="V259" s="46" t="s">
        <v>203</v>
      </c>
      <c r="W259" s="46" t="s">
        <v>211</v>
      </c>
      <c r="X259" s="46">
        <v>0</v>
      </c>
      <c r="Y259" s="46">
        <v>0</v>
      </c>
      <c r="Z259" s="46">
        <v>1</v>
      </c>
      <c r="AA259">
        <f t="shared" si="3"/>
        <v>-1</v>
      </c>
      <c r="AB259" t="s">
        <v>0</v>
      </c>
      <c r="AC259" t="s">
        <v>217</v>
      </c>
      <c r="AD259" t="s">
        <v>24</v>
      </c>
    </row>
    <row r="260" spans="1:30" hidden="1" x14ac:dyDescent="0.35">
      <c r="A260" s="46" t="s">
        <v>188</v>
      </c>
      <c r="B260" s="46">
        <v>93590</v>
      </c>
      <c r="C260" s="46">
        <v>4929</v>
      </c>
      <c r="D260" s="46">
        <v>449555</v>
      </c>
      <c r="E260" s="46">
        <v>129696</v>
      </c>
      <c r="F260" s="47" t="s">
        <v>603</v>
      </c>
      <c r="G260" s="46">
        <v>3244255</v>
      </c>
      <c r="H260" s="47" t="s">
        <v>596</v>
      </c>
      <c r="I260" s="48">
        <v>45637</v>
      </c>
      <c r="J260" s="47" t="s">
        <v>202</v>
      </c>
      <c r="K260" s="47" t="s">
        <v>213</v>
      </c>
      <c r="L260" s="46" t="s">
        <v>193</v>
      </c>
      <c r="M260" s="46" t="s">
        <v>195</v>
      </c>
      <c r="N260" s="46" t="s">
        <v>195</v>
      </c>
      <c r="O260" s="46" t="s">
        <v>210</v>
      </c>
      <c r="P260" s="47" t="s">
        <v>604</v>
      </c>
      <c r="Q260" s="47" t="s">
        <v>198</v>
      </c>
      <c r="R260" s="47" t="s">
        <v>188</v>
      </c>
      <c r="S260" s="47" t="s">
        <v>605</v>
      </c>
      <c r="T260" s="46" t="s">
        <v>201</v>
      </c>
      <c r="U260" s="47" t="s">
        <v>202</v>
      </c>
      <c r="V260" s="46" t="s">
        <v>587</v>
      </c>
      <c r="W260" s="46" t="s">
        <v>211</v>
      </c>
      <c r="X260" s="46">
        <v>1</v>
      </c>
      <c r="Y260" s="46">
        <v>1</v>
      </c>
      <c r="Z260" s="46">
        <v>0</v>
      </c>
      <c r="AA260">
        <f t="shared" si="3"/>
        <v>1</v>
      </c>
      <c r="AB260" t="s">
        <v>0</v>
      </c>
      <c r="AC260" t="s">
        <v>217</v>
      </c>
      <c r="AD260" t="s">
        <v>24</v>
      </c>
    </row>
    <row r="261" spans="1:30" s="49" customFormat="1" ht="14.5" hidden="1" x14ac:dyDescent="0.35">
      <c r="O261" s="50" t="s">
        <v>23</v>
      </c>
      <c r="AA261" s="49">
        <f>SUM(AA7:AA260)</f>
        <v>832</v>
      </c>
    </row>
    <row r="262" spans="1:30" hidden="1" x14ac:dyDescent="0.35">
      <c r="A262" s="49"/>
      <c r="B262" s="49"/>
      <c r="C262" s="49"/>
      <c r="D262" s="49"/>
      <c r="E262" s="49"/>
      <c r="O262" s="46" t="s">
        <v>606</v>
      </c>
      <c r="AA262" s="49">
        <f>ROUND([1]C2!V4/1.4,0)</f>
        <v>2</v>
      </c>
    </row>
    <row r="263" spans="1:30" hidden="1" x14ac:dyDescent="0.35">
      <c r="A263" s="49"/>
      <c r="B263" s="49"/>
      <c r="C263" s="49"/>
      <c r="D263" s="49"/>
      <c r="E263" s="49"/>
      <c r="O263" s="46" t="s">
        <v>607</v>
      </c>
      <c r="AA263" s="49">
        <v>0</v>
      </c>
    </row>
    <row r="264" spans="1:30" hidden="1" x14ac:dyDescent="0.35">
      <c r="A264" s="51" t="s">
        <v>139</v>
      </c>
      <c r="B264" t="s">
        <v>123</v>
      </c>
      <c r="C264" t="s">
        <v>613</v>
      </c>
      <c r="D264" s="49">
        <f>SUMIF($K$7:$K260,B$264,$AA$7:$AA$260)</f>
        <v>762</v>
      </c>
      <c r="E264" s="49"/>
      <c r="O264" s="52" t="s">
        <v>608</v>
      </c>
      <c r="AA264" s="49">
        <f>SUM(AA261:AA263)</f>
        <v>834</v>
      </c>
    </row>
    <row r="265" spans="1:30" hidden="1" x14ac:dyDescent="0.35">
      <c r="A265" s="49"/>
      <c r="B265" t="s">
        <v>47</v>
      </c>
      <c r="C265" t="s">
        <v>613</v>
      </c>
      <c r="D265" s="49">
        <f ca="1">SUMIF($K$7:$K261,B$265,$AA$7:$AA$260)</f>
        <v>70</v>
      </c>
      <c r="E265" s="49"/>
    </row>
    <row r="266" spans="1:30" hidden="1" x14ac:dyDescent="0.35">
      <c r="A266" s="49"/>
      <c r="B266" s="49"/>
      <c r="D266" s="49">
        <f ca="1">SUM(D264:D265)</f>
        <v>832</v>
      </c>
      <c r="E266" s="49"/>
    </row>
    <row r="267" spans="1:30" x14ac:dyDescent="0.35">
      <c r="A267" s="49"/>
      <c r="B267" s="49"/>
      <c r="C267" s="49"/>
      <c r="D267" s="49"/>
      <c r="E267" s="49"/>
    </row>
    <row r="268" spans="1:30" x14ac:dyDescent="0.35">
      <c r="A268" s="55" t="s">
        <v>139</v>
      </c>
      <c r="B268" t="s">
        <v>0</v>
      </c>
      <c r="D268">
        <f>SUMIF($AB$7:$AB$260,B268,$AA$7:$AA$260)+2</f>
        <v>124</v>
      </c>
      <c r="E268" t="s">
        <v>609</v>
      </c>
    </row>
    <row r="269" spans="1:30" x14ac:dyDescent="0.35">
      <c r="B269" t="s">
        <v>2</v>
      </c>
      <c r="D269">
        <f t="shared" ref="D269:D297" si="4">SUMIF($AB$7:$AB$260,B269,$AA$7:$AA$260)</f>
        <v>128</v>
      </c>
    </row>
    <row r="270" spans="1:30" x14ac:dyDescent="0.35">
      <c r="B270" t="s">
        <v>1</v>
      </c>
      <c r="D270">
        <f t="shared" si="4"/>
        <v>459</v>
      </c>
    </row>
    <row r="271" spans="1:30" x14ac:dyDescent="0.35">
      <c r="B271" t="s">
        <v>50</v>
      </c>
      <c r="D271">
        <v>31</v>
      </c>
    </row>
    <row r="272" spans="1:30" x14ac:dyDescent="0.35">
      <c r="B272" t="s">
        <v>3</v>
      </c>
      <c r="D272">
        <f t="shared" si="4"/>
        <v>1</v>
      </c>
    </row>
    <row r="273" spans="2:6" x14ac:dyDescent="0.35">
      <c r="B273" t="s">
        <v>4</v>
      </c>
      <c r="D273">
        <f t="shared" si="4"/>
        <v>2</v>
      </c>
    </row>
    <row r="274" spans="2:6" x14ac:dyDescent="0.35">
      <c r="B274" t="s">
        <v>5</v>
      </c>
      <c r="D274">
        <f t="shared" si="4"/>
        <v>-1</v>
      </c>
    </row>
    <row r="275" spans="2:6" x14ac:dyDescent="0.35">
      <c r="B275" t="s">
        <v>6</v>
      </c>
      <c r="D275">
        <f t="shared" si="4"/>
        <v>0</v>
      </c>
    </row>
    <row r="276" spans="2:6" x14ac:dyDescent="0.35">
      <c r="B276" t="s">
        <v>7</v>
      </c>
      <c r="D276">
        <f t="shared" si="4"/>
        <v>-1</v>
      </c>
    </row>
    <row r="277" spans="2:6" x14ac:dyDescent="0.35">
      <c r="B277" t="s">
        <v>8</v>
      </c>
      <c r="D277">
        <f t="shared" si="4"/>
        <v>18</v>
      </c>
    </row>
    <row r="278" spans="2:6" x14ac:dyDescent="0.35">
      <c r="B278" t="s">
        <v>610</v>
      </c>
      <c r="D278">
        <f t="shared" si="4"/>
        <v>0</v>
      </c>
    </row>
    <row r="279" spans="2:6" x14ac:dyDescent="0.35">
      <c r="B279" t="s">
        <v>9</v>
      </c>
      <c r="D279">
        <f t="shared" si="4"/>
        <v>0</v>
      </c>
    </row>
    <row r="280" spans="2:6" x14ac:dyDescent="0.35">
      <c r="B280" t="s">
        <v>10</v>
      </c>
      <c r="D280">
        <f t="shared" si="4"/>
        <v>0</v>
      </c>
    </row>
    <row r="281" spans="2:6" x14ac:dyDescent="0.35">
      <c r="B281" t="s">
        <v>11</v>
      </c>
      <c r="D281">
        <f t="shared" si="4"/>
        <v>0</v>
      </c>
    </row>
    <row r="282" spans="2:6" x14ac:dyDescent="0.35">
      <c r="B282" t="s">
        <v>12</v>
      </c>
      <c r="D282">
        <f t="shared" si="4"/>
        <v>0</v>
      </c>
    </row>
    <row r="283" spans="2:6" x14ac:dyDescent="0.35">
      <c r="B283" t="s">
        <v>13</v>
      </c>
      <c r="D283">
        <f t="shared" si="4"/>
        <v>31</v>
      </c>
    </row>
    <row r="284" spans="2:6" x14ac:dyDescent="0.35">
      <c r="B284" t="s">
        <v>14</v>
      </c>
      <c r="D284">
        <f t="shared" si="4"/>
        <v>3</v>
      </c>
    </row>
    <row r="285" spans="2:6" x14ac:dyDescent="0.35">
      <c r="B285" t="s">
        <v>321</v>
      </c>
      <c r="D285">
        <f t="shared" si="4"/>
        <v>1</v>
      </c>
      <c r="F285" t="s">
        <v>110</v>
      </c>
    </row>
    <row r="286" spans="2:6" x14ac:dyDescent="0.35">
      <c r="B286" t="s">
        <v>359</v>
      </c>
      <c r="D286">
        <f t="shared" si="4"/>
        <v>11</v>
      </c>
      <c r="F286" t="s">
        <v>110</v>
      </c>
    </row>
    <row r="287" spans="2:6" x14ac:dyDescent="0.35">
      <c r="B287" t="s">
        <v>399</v>
      </c>
      <c r="D287">
        <f t="shared" si="4"/>
        <v>6</v>
      </c>
      <c r="F287" t="s">
        <v>110</v>
      </c>
    </row>
    <row r="288" spans="2:6" x14ac:dyDescent="0.35">
      <c r="B288" t="s">
        <v>406</v>
      </c>
      <c r="D288">
        <f t="shared" si="4"/>
        <v>2</v>
      </c>
      <c r="F288" t="s">
        <v>110</v>
      </c>
    </row>
    <row r="289" spans="1:7" x14ac:dyDescent="0.35">
      <c r="B289" t="s">
        <v>386</v>
      </c>
      <c r="D289">
        <f t="shared" si="4"/>
        <v>-1</v>
      </c>
      <c r="F289" t="s">
        <v>110</v>
      </c>
    </row>
    <row r="290" spans="1:7" x14ac:dyDescent="0.35">
      <c r="B290" t="s">
        <v>337</v>
      </c>
      <c r="D290">
        <f t="shared" si="4"/>
        <v>0</v>
      </c>
      <c r="F290" t="s">
        <v>110</v>
      </c>
      <c r="G290" t="s">
        <v>614</v>
      </c>
    </row>
    <row r="291" spans="1:7" x14ac:dyDescent="0.35">
      <c r="B291" t="s">
        <v>611</v>
      </c>
      <c r="D291">
        <f t="shared" si="4"/>
        <v>0</v>
      </c>
      <c r="F291" t="s">
        <v>110</v>
      </c>
    </row>
    <row r="292" spans="1:7" x14ac:dyDescent="0.35">
      <c r="B292" t="s">
        <v>503</v>
      </c>
      <c r="D292">
        <f t="shared" si="4"/>
        <v>1</v>
      </c>
      <c r="F292" t="s">
        <v>110</v>
      </c>
      <c r="G292" t="s">
        <v>615</v>
      </c>
    </row>
    <row r="293" spans="1:7" x14ac:dyDescent="0.35">
      <c r="B293" t="s">
        <v>480</v>
      </c>
      <c r="D293">
        <f t="shared" si="4"/>
        <v>-2</v>
      </c>
      <c r="F293" t="s">
        <v>110</v>
      </c>
      <c r="G293" t="s">
        <v>616</v>
      </c>
    </row>
    <row r="294" spans="1:7" x14ac:dyDescent="0.35">
      <c r="B294" t="s">
        <v>432</v>
      </c>
      <c r="D294">
        <f t="shared" si="4"/>
        <v>1</v>
      </c>
      <c r="F294" t="s">
        <v>110</v>
      </c>
    </row>
    <row r="295" spans="1:7" x14ac:dyDescent="0.35">
      <c r="B295" t="s">
        <v>451</v>
      </c>
      <c r="D295">
        <f t="shared" si="4"/>
        <v>1</v>
      </c>
      <c r="F295" t="s">
        <v>110</v>
      </c>
    </row>
    <row r="296" spans="1:7" x14ac:dyDescent="0.35">
      <c r="B296" t="s">
        <v>472</v>
      </c>
      <c r="D296">
        <f t="shared" si="4"/>
        <v>2</v>
      </c>
      <c r="F296" t="s">
        <v>110</v>
      </c>
    </row>
    <row r="297" spans="1:7" x14ac:dyDescent="0.35">
      <c r="B297" t="s">
        <v>543</v>
      </c>
      <c r="D297">
        <f t="shared" si="4"/>
        <v>2</v>
      </c>
      <c r="F297" t="s">
        <v>110</v>
      </c>
    </row>
    <row r="298" spans="1:7" x14ac:dyDescent="0.35">
      <c r="B298" t="s">
        <v>240</v>
      </c>
      <c r="D298">
        <f>SUMIF($AB$7:$AB$260,B298,$AA$7:$AA$260)-D271</f>
        <v>15</v>
      </c>
    </row>
    <row r="300" spans="1:7" x14ac:dyDescent="0.35">
      <c r="D300">
        <f>SUM(D268:D299)</f>
        <v>834</v>
      </c>
    </row>
    <row r="302" spans="1:7" s="49" customFormat="1" x14ac:dyDescent="0.35">
      <c r="A302" s="54" t="s">
        <v>612</v>
      </c>
      <c r="G302"/>
    </row>
    <row r="303" spans="1:7" x14ac:dyDescent="0.35">
      <c r="G303" s="49"/>
    </row>
    <row r="304" spans="1:7" x14ac:dyDescent="0.35">
      <c r="B304" t="s">
        <v>0</v>
      </c>
      <c r="D304">
        <f>D268</f>
        <v>124</v>
      </c>
    </row>
    <row r="305" spans="2:4" x14ac:dyDescent="0.35">
      <c r="B305" t="s">
        <v>2</v>
      </c>
      <c r="D305">
        <f>D269</f>
        <v>128</v>
      </c>
    </row>
    <row r="306" spans="2:4" x14ac:dyDescent="0.35">
      <c r="B306" t="s">
        <v>1</v>
      </c>
      <c r="D306">
        <f>D270</f>
        <v>459</v>
      </c>
    </row>
    <row r="307" spans="2:4" x14ac:dyDescent="0.35">
      <c r="B307" t="s">
        <v>50</v>
      </c>
      <c r="D307">
        <f>D271</f>
        <v>31</v>
      </c>
    </row>
    <row r="308" spans="2:4" x14ac:dyDescent="0.35">
      <c r="B308" t="s">
        <v>3</v>
      </c>
      <c r="D308">
        <f>D272</f>
        <v>1</v>
      </c>
    </row>
    <row r="309" spans="2:4" x14ac:dyDescent="0.35">
      <c r="B309" t="s">
        <v>4</v>
      </c>
      <c r="D309">
        <f t="shared" ref="D309:D313" si="5">D273</f>
        <v>2</v>
      </c>
    </row>
    <row r="310" spans="2:4" x14ac:dyDescent="0.35">
      <c r="B310" t="s">
        <v>5</v>
      </c>
      <c r="D310">
        <f t="shared" si="5"/>
        <v>-1</v>
      </c>
    </row>
    <row r="311" spans="2:4" x14ac:dyDescent="0.35">
      <c r="B311" t="s">
        <v>6</v>
      </c>
      <c r="D311">
        <f t="shared" si="5"/>
        <v>0</v>
      </c>
    </row>
    <row r="312" spans="2:4" x14ac:dyDescent="0.35">
      <c r="B312" t="s">
        <v>7</v>
      </c>
      <c r="D312">
        <f t="shared" si="5"/>
        <v>-1</v>
      </c>
    </row>
    <row r="313" spans="2:4" x14ac:dyDescent="0.35">
      <c r="B313" t="s">
        <v>8</v>
      </c>
      <c r="D313">
        <f t="shared" si="5"/>
        <v>18</v>
      </c>
    </row>
    <row r="314" spans="2:4" x14ac:dyDescent="0.35">
      <c r="B314" t="s">
        <v>9</v>
      </c>
      <c r="D314">
        <f t="shared" ref="D314:D319" si="6">D279</f>
        <v>0</v>
      </c>
    </row>
    <row r="315" spans="2:4" x14ac:dyDescent="0.35">
      <c r="B315" t="s">
        <v>10</v>
      </c>
      <c r="D315">
        <f t="shared" si="6"/>
        <v>0</v>
      </c>
    </row>
    <row r="316" spans="2:4" x14ac:dyDescent="0.35">
      <c r="B316" t="s">
        <v>11</v>
      </c>
      <c r="D316">
        <f t="shared" si="6"/>
        <v>0</v>
      </c>
    </row>
    <row r="317" spans="2:4" x14ac:dyDescent="0.35">
      <c r="B317" t="s">
        <v>12</v>
      </c>
      <c r="D317">
        <f t="shared" si="6"/>
        <v>0</v>
      </c>
    </row>
    <row r="318" spans="2:4" x14ac:dyDescent="0.35">
      <c r="B318" t="s">
        <v>13</v>
      </c>
      <c r="D318">
        <f t="shared" si="6"/>
        <v>31</v>
      </c>
    </row>
    <row r="319" spans="2:4" x14ac:dyDescent="0.35">
      <c r="B319" t="s">
        <v>14</v>
      </c>
      <c r="D319">
        <f t="shared" si="6"/>
        <v>3</v>
      </c>
    </row>
    <row r="320" spans="2:4" x14ac:dyDescent="0.35">
      <c r="B320" t="s">
        <v>15</v>
      </c>
      <c r="D320" s="53">
        <f>SUM(D285:D298)+D278</f>
        <v>39</v>
      </c>
    </row>
    <row r="322" spans="2:4" x14ac:dyDescent="0.35">
      <c r="B322" s="1" t="s">
        <v>23</v>
      </c>
      <c r="D322">
        <f>D304+D305+D306+D307+D308+D309+D310+D311+D312+D313+D314+D315+D316+D317+D318+D319+D320</f>
        <v>834</v>
      </c>
    </row>
  </sheetData>
  <autoFilter ref="A6:AD266" xr:uid="{10EA2CC0-B577-4B5C-9D3F-359D35E4E236}">
    <filterColumn colId="27">
      <filters>
        <filter val="Kings Worthy"/>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25BA-0996-49EC-8C8A-69ECF4B378F1}">
  <dimension ref="A1:AA13"/>
  <sheetViews>
    <sheetView workbookViewId="0">
      <selection activeCell="A2" sqref="A2"/>
    </sheetView>
  </sheetViews>
  <sheetFormatPr defaultRowHeight="15.5" x14ac:dyDescent="0.35"/>
  <cols>
    <col min="1" max="1" width="10.07421875" customWidth="1"/>
  </cols>
  <sheetData>
    <row r="1" spans="1:27" x14ac:dyDescent="0.35">
      <c r="A1" s="1" t="s">
        <v>1470</v>
      </c>
    </row>
    <row r="4" spans="1:27" s="1" customFormat="1" x14ac:dyDescent="0.35">
      <c r="A4" s="1" t="s">
        <v>159</v>
      </c>
      <c r="B4" s="1" t="s">
        <v>160</v>
      </c>
      <c r="C4" s="1" t="s">
        <v>161</v>
      </c>
      <c r="D4" s="1" t="s">
        <v>162</v>
      </c>
      <c r="E4" s="1" t="s">
        <v>163</v>
      </c>
      <c r="F4" s="1" t="s">
        <v>164</v>
      </c>
      <c r="G4" s="1" t="s">
        <v>165</v>
      </c>
      <c r="H4" s="1" t="s">
        <v>166</v>
      </c>
      <c r="I4" s="1" t="s">
        <v>167</v>
      </c>
      <c r="J4" s="1" t="s">
        <v>171</v>
      </c>
      <c r="K4" s="1" t="s">
        <v>172</v>
      </c>
      <c r="L4" s="1" t="s">
        <v>173</v>
      </c>
      <c r="M4" s="1" t="s">
        <v>174</v>
      </c>
      <c r="N4" s="1" t="s">
        <v>175</v>
      </c>
      <c r="O4" s="1" t="s">
        <v>176</v>
      </c>
      <c r="P4" s="1" t="s">
        <v>177</v>
      </c>
      <c r="Q4" s="1" t="s">
        <v>178</v>
      </c>
      <c r="R4" s="1" t="s">
        <v>179</v>
      </c>
      <c r="S4" s="1" t="s">
        <v>180</v>
      </c>
      <c r="T4" s="1" t="s">
        <v>181</v>
      </c>
      <c r="U4" s="1" t="s">
        <v>182</v>
      </c>
      <c r="V4" s="1" t="s">
        <v>183</v>
      </c>
      <c r="W4" s="1" t="s">
        <v>184</v>
      </c>
      <c r="X4" s="1" t="s">
        <v>617</v>
      </c>
      <c r="Y4" s="1" t="s">
        <v>122</v>
      </c>
      <c r="Z4" s="1" t="s">
        <v>186</v>
      </c>
    </row>
    <row r="5" spans="1:27" x14ac:dyDescent="0.35">
      <c r="A5" s="46" t="s">
        <v>188</v>
      </c>
      <c r="B5" s="46">
        <v>92355</v>
      </c>
      <c r="C5" s="46">
        <v>4629</v>
      </c>
      <c r="D5" s="46">
        <v>446511</v>
      </c>
      <c r="E5" s="46">
        <v>129598</v>
      </c>
      <c r="F5" s="47" t="s">
        <v>618</v>
      </c>
      <c r="G5" s="46">
        <v>3179547</v>
      </c>
      <c r="H5" s="47" t="s">
        <v>190</v>
      </c>
      <c r="I5" s="48">
        <v>45260</v>
      </c>
      <c r="J5" s="46" t="s">
        <v>556</v>
      </c>
      <c r="K5" s="46" t="s">
        <v>556</v>
      </c>
      <c r="L5" s="46" t="s">
        <v>224</v>
      </c>
      <c r="M5" s="47" t="s">
        <v>619</v>
      </c>
      <c r="N5" s="47" t="s">
        <v>198</v>
      </c>
      <c r="O5" s="47" t="s">
        <v>188</v>
      </c>
      <c r="P5" s="47" t="s">
        <v>620</v>
      </c>
      <c r="Q5" s="46" t="s">
        <v>201</v>
      </c>
      <c r="R5" s="47" t="s">
        <v>202</v>
      </c>
      <c r="S5" t="s">
        <v>621</v>
      </c>
      <c r="T5" t="s">
        <v>622</v>
      </c>
      <c r="U5" s="46">
        <v>15</v>
      </c>
      <c r="V5" s="46">
        <v>0</v>
      </c>
      <c r="W5" s="46">
        <v>0</v>
      </c>
      <c r="X5" s="46">
        <v>0</v>
      </c>
      <c r="Y5" t="s">
        <v>0</v>
      </c>
      <c r="Z5" t="s">
        <v>217</v>
      </c>
      <c r="AA5" t="s">
        <v>24</v>
      </c>
    </row>
    <row r="6" spans="1:27" x14ac:dyDescent="0.35">
      <c r="A6" s="46" t="s">
        <v>188</v>
      </c>
      <c r="B6" s="46">
        <v>93207</v>
      </c>
      <c r="C6" s="46">
        <v>4829</v>
      </c>
      <c r="D6" s="46">
        <v>448596</v>
      </c>
      <c r="E6" s="46">
        <v>129722</v>
      </c>
      <c r="F6" s="47" t="s">
        <v>623</v>
      </c>
      <c r="G6" s="46">
        <v>3223349</v>
      </c>
      <c r="H6" s="47" t="s">
        <v>596</v>
      </c>
      <c r="I6" s="48">
        <v>45397</v>
      </c>
      <c r="J6" s="46" t="s">
        <v>556</v>
      </c>
      <c r="K6" s="46" t="s">
        <v>556</v>
      </c>
      <c r="L6" s="46" t="s">
        <v>210</v>
      </c>
      <c r="M6" s="47" t="s">
        <v>624</v>
      </c>
      <c r="N6" s="47" t="s">
        <v>198</v>
      </c>
      <c r="O6" s="47" t="s">
        <v>188</v>
      </c>
      <c r="P6" s="47" t="s">
        <v>625</v>
      </c>
      <c r="Q6" s="46" t="s">
        <v>201</v>
      </c>
      <c r="R6" s="47" t="s">
        <v>202</v>
      </c>
      <c r="S6" t="s">
        <v>621</v>
      </c>
      <c r="T6" t="s">
        <v>622</v>
      </c>
      <c r="U6" s="46">
        <v>3</v>
      </c>
      <c r="V6" s="46">
        <v>3</v>
      </c>
      <c r="W6" s="46">
        <v>0</v>
      </c>
      <c r="X6" s="46">
        <v>3</v>
      </c>
      <c r="Y6" t="s">
        <v>0</v>
      </c>
      <c r="Z6" t="s">
        <v>217</v>
      </c>
      <c r="AA6" t="s">
        <v>24</v>
      </c>
    </row>
    <row r="7" spans="1:27" s="49" customFormat="1" x14ac:dyDescent="0.35">
      <c r="A7" s="1" t="s">
        <v>626</v>
      </c>
      <c r="X7" s="49">
        <f>SUM(X5:X6)</f>
        <v>3</v>
      </c>
    </row>
    <row r="10" spans="1:27" x14ac:dyDescent="0.35">
      <c r="A10" t="s">
        <v>627</v>
      </c>
      <c r="X10">
        <f>ROUND(X7/1.4,0)</f>
        <v>2</v>
      </c>
    </row>
    <row r="12" spans="1:27" x14ac:dyDescent="0.35">
      <c r="A12" s="1" t="s">
        <v>629</v>
      </c>
    </row>
    <row r="13" spans="1:27" x14ac:dyDescent="0.35">
      <c r="A13" s="1" t="s">
        <v>628</v>
      </c>
    </row>
  </sheetData>
  <autoFilter ref="A4:AA4" xr:uid="{806D25BA-0996-49EC-8C8A-69ECF4B378F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A979-329E-4CB9-9174-C2DCDE56D104}">
  <dimension ref="A1:AL678"/>
  <sheetViews>
    <sheetView zoomScaleNormal="100" workbookViewId="0">
      <selection activeCell="A2" sqref="A2"/>
    </sheetView>
  </sheetViews>
  <sheetFormatPr defaultColWidth="9.23046875" defaultRowHeight="15.5" x14ac:dyDescent="0.35"/>
  <cols>
    <col min="1" max="1" width="9.07421875" style="8" bestFit="1" customWidth="1"/>
    <col min="2" max="2" width="10.84375" style="8" bestFit="1" customWidth="1"/>
    <col min="3" max="3" width="10.3046875" style="8" bestFit="1" customWidth="1"/>
    <col min="4" max="4" width="8.4609375" style="8" bestFit="1" customWidth="1"/>
    <col min="5" max="5" width="14.84375" style="8" bestFit="1" customWidth="1"/>
    <col min="6" max="6" width="8.4609375" style="8" customWidth="1"/>
    <col min="7" max="7" width="12.3046875" style="8" customWidth="1"/>
    <col min="8" max="8" width="13.69140625" style="8" customWidth="1"/>
    <col min="9" max="9" width="11.69140625" style="8" bestFit="1" customWidth="1"/>
    <col min="10" max="10" width="5.53515625" style="8" customWidth="1"/>
    <col min="11" max="11" width="6.3046875" style="8" customWidth="1"/>
    <col min="12" max="12" width="10.84375" style="8" customWidth="1"/>
    <col min="13" max="14" width="15.84375" style="8" customWidth="1"/>
    <col min="15" max="15" width="13.69140625" style="8" customWidth="1"/>
    <col min="16" max="16" width="31.84375" style="8" customWidth="1"/>
    <col min="17" max="17" width="15.07421875" style="8" customWidth="1"/>
    <col min="18" max="18" width="18.23046875" style="8" customWidth="1"/>
    <col min="19" max="19" width="40.3046875" style="8" customWidth="1"/>
    <col min="20" max="20" width="13.765625" style="8" customWidth="1"/>
    <col min="21" max="21" width="5.53515625" style="8" customWidth="1"/>
    <col min="22" max="22" width="11" style="8" customWidth="1"/>
    <col min="23" max="23" width="13.84375" style="8" customWidth="1"/>
    <col min="24" max="24" width="8" style="8" customWidth="1"/>
    <col min="25" max="25" width="10.69140625" style="8" customWidth="1"/>
    <col min="26" max="26" width="10.3046875" style="8" customWidth="1"/>
    <col min="27" max="28" width="11" style="8" customWidth="1"/>
    <col min="29" max="29" width="10.53515625" style="8" customWidth="1"/>
    <col min="30" max="30" width="10.3046875" style="8" customWidth="1"/>
    <col min="31" max="31" width="10.84375" style="8" customWidth="1"/>
    <col min="32" max="32" width="9.69140625" style="8" customWidth="1"/>
    <col min="33" max="33" width="9.53515625" style="8" customWidth="1"/>
    <col min="34" max="34" width="9.4609375" style="8" customWidth="1"/>
    <col min="35" max="35" width="20.07421875" style="8" customWidth="1"/>
    <col min="36" max="36" width="18.23046875" style="8" customWidth="1"/>
    <col min="37" max="37" width="11.07421875" style="8" bestFit="1" customWidth="1"/>
    <col min="38" max="38" width="21.3046875" style="8" customWidth="1"/>
    <col min="39" max="16384" width="9.23046875" style="8"/>
  </cols>
  <sheetData>
    <row r="1" spans="1:38" x14ac:dyDescent="0.35">
      <c r="A1" s="1" t="s">
        <v>1359</v>
      </c>
    </row>
    <row r="3" spans="1:38" x14ac:dyDescent="0.35">
      <c r="A3" t="s">
        <v>1362</v>
      </c>
    </row>
    <row r="4" spans="1:38" x14ac:dyDescent="0.35">
      <c r="A4" t="s">
        <v>1363</v>
      </c>
    </row>
    <row r="6" spans="1:38" s="28" customFormat="1" x14ac:dyDescent="0.35">
      <c r="A6" s="28" t="s">
        <v>162</v>
      </c>
      <c r="B6" s="28" t="s">
        <v>163</v>
      </c>
      <c r="C6" s="58" t="s">
        <v>630</v>
      </c>
      <c r="D6" s="28" t="s">
        <v>160</v>
      </c>
      <c r="E6" s="58" t="s">
        <v>164</v>
      </c>
      <c r="F6" s="28" t="s">
        <v>165</v>
      </c>
      <c r="G6" s="28" t="s">
        <v>631</v>
      </c>
      <c r="H6" s="28" t="s">
        <v>166</v>
      </c>
      <c r="I6" s="28" t="s">
        <v>167</v>
      </c>
      <c r="J6" s="28" t="s">
        <v>168</v>
      </c>
      <c r="K6" s="28" t="s">
        <v>169</v>
      </c>
      <c r="L6" s="28" t="s">
        <v>170</v>
      </c>
      <c r="M6" s="28" t="s">
        <v>171</v>
      </c>
      <c r="N6" s="28" t="s">
        <v>172</v>
      </c>
      <c r="O6" s="28" t="s">
        <v>173</v>
      </c>
      <c r="P6" s="28" t="s">
        <v>174</v>
      </c>
      <c r="Q6" s="28" t="s">
        <v>175</v>
      </c>
      <c r="R6" s="28" t="s">
        <v>176</v>
      </c>
      <c r="S6" s="28" t="s">
        <v>177</v>
      </c>
      <c r="T6" s="28" t="s">
        <v>178</v>
      </c>
      <c r="U6" s="28" t="s">
        <v>179</v>
      </c>
      <c r="V6" s="28" t="s">
        <v>632</v>
      </c>
      <c r="W6" s="28" t="s">
        <v>180</v>
      </c>
      <c r="X6" s="28" t="s">
        <v>181</v>
      </c>
      <c r="Y6" s="28" t="s">
        <v>633</v>
      </c>
      <c r="Z6" s="28" t="s">
        <v>634</v>
      </c>
      <c r="AA6" s="28" t="s">
        <v>182</v>
      </c>
      <c r="AB6" s="28" t="s">
        <v>183</v>
      </c>
      <c r="AC6" s="28" t="s">
        <v>635</v>
      </c>
      <c r="AD6" s="28" t="s">
        <v>636</v>
      </c>
      <c r="AE6" s="28" t="s">
        <v>184</v>
      </c>
      <c r="AF6" s="28" t="s">
        <v>637</v>
      </c>
      <c r="AG6" s="28" t="s">
        <v>638</v>
      </c>
      <c r="AH6" s="28" t="s">
        <v>639</v>
      </c>
      <c r="AI6" s="28" t="s">
        <v>640</v>
      </c>
      <c r="AJ6" s="28" t="s">
        <v>641</v>
      </c>
      <c r="AK6" s="28" t="s">
        <v>642</v>
      </c>
      <c r="AL6" s="28" t="s">
        <v>643</v>
      </c>
    </row>
    <row r="7" spans="1:38" x14ac:dyDescent="0.35">
      <c r="A7" s="8">
        <v>447919</v>
      </c>
      <c r="B7" s="8">
        <v>129368</v>
      </c>
      <c r="C7" s="8" t="s">
        <v>188</v>
      </c>
      <c r="D7" s="8">
        <v>6714</v>
      </c>
      <c r="E7" s="8" t="s">
        <v>644</v>
      </c>
      <c r="F7" s="8">
        <v>19914</v>
      </c>
      <c r="G7" s="8">
        <v>0.01</v>
      </c>
      <c r="H7" s="8" t="s">
        <v>190</v>
      </c>
      <c r="I7" s="59">
        <v>38140</v>
      </c>
      <c r="J7" s="8" t="s">
        <v>202</v>
      </c>
      <c r="K7" s="8" t="s">
        <v>213</v>
      </c>
      <c r="L7" s="8" t="s">
        <v>193</v>
      </c>
      <c r="M7" s="8" t="s">
        <v>214</v>
      </c>
      <c r="N7" s="8" t="s">
        <v>195</v>
      </c>
      <c r="O7" s="8" t="s">
        <v>210</v>
      </c>
      <c r="P7" s="8" t="s">
        <v>645</v>
      </c>
      <c r="R7" s="8" t="s">
        <v>188</v>
      </c>
      <c r="S7" s="8" t="s">
        <v>646</v>
      </c>
      <c r="T7" s="8" t="s">
        <v>201</v>
      </c>
      <c r="U7" s="8" t="s">
        <v>202</v>
      </c>
      <c r="V7" s="59">
        <v>38443</v>
      </c>
      <c r="W7" s="8" t="s">
        <v>203</v>
      </c>
      <c r="X7" s="8" t="s">
        <v>206</v>
      </c>
      <c r="Y7" s="8">
        <v>1</v>
      </c>
      <c r="Z7" s="8">
        <v>1</v>
      </c>
      <c r="AA7" s="8">
        <v>1</v>
      </c>
      <c r="AB7" s="8">
        <v>0</v>
      </c>
      <c r="AC7" s="8">
        <v>0</v>
      </c>
      <c r="AD7" s="8">
        <v>0</v>
      </c>
      <c r="AE7" s="8">
        <v>0</v>
      </c>
      <c r="AF7" s="8">
        <f>Z7-AB7</f>
        <v>1</v>
      </c>
      <c r="AG7" s="8">
        <f>AD7-AE7</f>
        <v>0</v>
      </c>
      <c r="AH7" s="8">
        <f>AF7-AG7</f>
        <v>1</v>
      </c>
      <c r="AI7" s="8">
        <f>AA7-AB7</f>
        <v>1</v>
      </c>
      <c r="AJ7" s="8" t="s">
        <v>188</v>
      </c>
      <c r="AK7" s="8" t="s">
        <v>217</v>
      </c>
      <c r="AL7" s="8" t="s">
        <v>647</v>
      </c>
    </row>
    <row r="8" spans="1:38" x14ac:dyDescent="0.35">
      <c r="A8" s="8">
        <v>461106</v>
      </c>
      <c r="B8" s="8">
        <v>134300</v>
      </c>
      <c r="C8" s="8" t="s">
        <v>188</v>
      </c>
      <c r="D8" s="8">
        <v>24529</v>
      </c>
      <c r="E8" s="8" t="s">
        <v>648</v>
      </c>
      <c r="F8" s="8">
        <v>8321</v>
      </c>
      <c r="G8" s="8">
        <v>0.11</v>
      </c>
      <c r="H8" s="8" t="s">
        <v>190</v>
      </c>
      <c r="I8" s="59">
        <v>38628</v>
      </c>
      <c r="J8" s="8" t="s">
        <v>202</v>
      </c>
      <c r="K8" s="8" t="s">
        <v>213</v>
      </c>
      <c r="L8" s="8" t="s">
        <v>193</v>
      </c>
      <c r="M8" s="8" t="s">
        <v>195</v>
      </c>
      <c r="N8" s="8" t="s">
        <v>195</v>
      </c>
      <c r="O8" s="8" t="s">
        <v>196</v>
      </c>
      <c r="P8" s="8" t="s">
        <v>649</v>
      </c>
      <c r="Q8" s="8" t="s">
        <v>546</v>
      </c>
      <c r="R8" s="8" t="s">
        <v>300</v>
      </c>
      <c r="S8" s="8" t="s">
        <v>650</v>
      </c>
      <c r="T8" s="8" t="s">
        <v>201</v>
      </c>
      <c r="U8" s="8" t="s">
        <v>202</v>
      </c>
      <c r="V8" s="59">
        <v>39173</v>
      </c>
      <c r="W8" s="8" t="s">
        <v>203</v>
      </c>
      <c r="X8" s="8" t="s">
        <v>206</v>
      </c>
      <c r="Y8" s="8">
        <v>0</v>
      </c>
      <c r="Z8" s="8">
        <v>0</v>
      </c>
      <c r="AA8" s="8">
        <v>0</v>
      </c>
      <c r="AB8" s="8">
        <v>0</v>
      </c>
      <c r="AC8" s="8">
        <v>1</v>
      </c>
      <c r="AD8" s="8">
        <v>1</v>
      </c>
      <c r="AE8" s="8">
        <v>0</v>
      </c>
      <c r="AF8" s="8">
        <f t="shared" ref="AF8:AF71" si="0">Z8-AB8</f>
        <v>0</v>
      </c>
      <c r="AG8" s="8">
        <f t="shared" ref="AG8:AG71" si="1">AD8-AE8</f>
        <v>1</v>
      </c>
      <c r="AH8" s="8">
        <f t="shared" ref="AH8:AH71" si="2">AF8-AG8</f>
        <v>-1</v>
      </c>
      <c r="AI8" s="8">
        <f t="shared" ref="AI8:AI71" si="3">AA8-AB8</f>
        <v>0</v>
      </c>
      <c r="AJ8" s="8" t="s">
        <v>546</v>
      </c>
      <c r="AK8" s="8" t="s">
        <v>322</v>
      </c>
      <c r="AL8" s="8" t="s">
        <v>647</v>
      </c>
    </row>
    <row r="9" spans="1:38" x14ac:dyDescent="0.35">
      <c r="A9" s="8">
        <v>461106</v>
      </c>
      <c r="B9" s="8">
        <v>134300</v>
      </c>
      <c r="C9" s="8" t="s">
        <v>188</v>
      </c>
      <c r="D9" s="8">
        <v>24529</v>
      </c>
      <c r="E9" s="8" t="s">
        <v>648</v>
      </c>
      <c r="F9" s="8">
        <v>8321</v>
      </c>
      <c r="G9" s="8">
        <v>0.11</v>
      </c>
      <c r="H9" s="8" t="s">
        <v>190</v>
      </c>
      <c r="I9" s="59">
        <v>38628</v>
      </c>
      <c r="J9" s="8" t="s">
        <v>202</v>
      </c>
      <c r="K9" s="8" t="s">
        <v>213</v>
      </c>
      <c r="L9" s="8" t="s">
        <v>193</v>
      </c>
      <c r="M9" s="8" t="s">
        <v>195</v>
      </c>
      <c r="N9" s="8" t="s">
        <v>195</v>
      </c>
      <c r="O9" s="8" t="s">
        <v>196</v>
      </c>
      <c r="P9" s="8" t="s">
        <v>649</v>
      </c>
      <c r="Q9" s="8" t="s">
        <v>546</v>
      </c>
      <c r="R9" s="8" t="s">
        <v>300</v>
      </c>
      <c r="S9" s="8" t="s">
        <v>650</v>
      </c>
      <c r="T9" s="8" t="s">
        <v>201</v>
      </c>
      <c r="U9" s="8" t="s">
        <v>202</v>
      </c>
      <c r="V9" s="59">
        <v>39173</v>
      </c>
      <c r="W9" s="8" t="s">
        <v>203</v>
      </c>
      <c r="X9" s="8" t="s">
        <v>211</v>
      </c>
      <c r="Y9" s="8">
        <v>1</v>
      </c>
      <c r="Z9" s="8">
        <v>1</v>
      </c>
      <c r="AA9" s="8">
        <v>1</v>
      </c>
      <c r="AB9" s="8">
        <v>1</v>
      </c>
      <c r="AC9" s="8">
        <v>0</v>
      </c>
      <c r="AD9" s="8">
        <v>0</v>
      </c>
      <c r="AE9" s="8">
        <v>0</v>
      </c>
      <c r="AF9" s="8">
        <f t="shared" si="0"/>
        <v>0</v>
      </c>
      <c r="AG9" s="8">
        <f t="shared" si="1"/>
        <v>0</v>
      </c>
      <c r="AH9" s="8">
        <f t="shared" si="2"/>
        <v>0</v>
      </c>
      <c r="AI9" s="8">
        <f t="shared" si="3"/>
        <v>0</v>
      </c>
      <c r="AJ9" s="8" t="s">
        <v>546</v>
      </c>
      <c r="AK9" s="8" t="s">
        <v>322</v>
      </c>
      <c r="AL9" s="8" t="s">
        <v>647</v>
      </c>
    </row>
    <row r="10" spans="1:38" x14ac:dyDescent="0.35">
      <c r="A10" s="8">
        <v>454409</v>
      </c>
      <c r="B10" s="8">
        <v>117543</v>
      </c>
      <c r="C10" s="8" t="s">
        <v>188</v>
      </c>
      <c r="D10" s="8">
        <v>8907</v>
      </c>
      <c r="E10" s="8" t="s">
        <v>651</v>
      </c>
      <c r="F10" s="8">
        <v>9960</v>
      </c>
      <c r="G10" s="8">
        <v>0.18</v>
      </c>
      <c r="H10" s="8" t="s">
        <v>190</v>
      </c>
      <c r="I10" s="59">
        <v>38523</v>
      </c>
      <c r="J10" s="8" t="s">
        <v>191</v>
      </c>
      <c r="K10" s="8" t="s">
        <v>213</v>
      </c>
      <c r="L10" s="8" t="s">
        <v>193</v>
      </c>
      <c r="M10" s="8" t="s">
        <v>195</v>
      </c>
      <c r="N10" s="8" t="s">
        <v>195</v>
      </c>
      <c r="O10" s="8" t="s">
        <v>224</v>
      </c>
      <c r="P10" s="8" t="s">
        <v>652</v>
      </c>
      <c r="R10" s="8" t="s">
        <v>199</v>
      </c>
      <c r="S10" s="8" t="s">
        <v>653</v>
      </c>
      <c r="T10" s="8" t="s">
        <v>201</v>
      </c>
      <c r="U10" s="8" t="s">
        <v>202</v>
      </c>
      <c r="V10" s="59">
        <v>39173</v>
      </c>
      <c r="W10" s="8" t="s">
        <v>203</v>
      </c>
      <c r="X10" s="8" t="s">
        <v>211</v>
      </c>
      <c r="Y10" s="8">
        <v>1</v>
      </c>
      <c r="Z10" s="8">
        <v>1</v>
      </c>
      <c r="AA10" s="8">
        <v>1</v>
      </c>
      <c r="AB10" s="8">
        <v>1</v>
      </c>
      <c r="AC10" s="8">
        <v>0</v>
      </c>
      <c r="AD10" s="8">
        <v>0</v>
      </c>
      <c r="AE10" s="8">
        <v>0</v>
      </c>
      <c r="AF10" s="8">
        <f t="shared" si="0"/>
        <v>0</v>
      </c>
      <c r="AG10" s="8">
        <f t="shared" si="1"/>
        <v>0</v>
      </c>
      <c r="AH10" s="8">
        <f t="shared" si="2"/>
        <v>0</v>
      </c>
      <c r="AI10" s="8">
        <f t="shared" si="3"/>
        <v>0</v>
      </c>
      <c r="AJ10" s="8" t="s">
        <v>199</v>
      </c>
      <c r="AK10" s="8" t="s">
        <v>205</v>
      </c>
      <c r="AL10" s="8" t="s">
        <v>647</v>
      </c>
    </row>
    <row r="11" spans="1:38" x14ac:dyDescent="0.35">
      <c r="A11" s="8">
        <v>454409</v>
      </c>
      <c r="B11" s="8">
        <v>117543</v>
      </c>
      <c r="C11" s="8" t="s">
        <v>188</v>
      </c>
      <c r="D11" s="8">
        <v>8907</v>
      </c>
      <c r="E11" s="8" t="s">
        <v>651</v>
      </c>
      <c r="F11" s="8">
        <v>9960</v>
      </c>
      <c r="G11" s="8">
        <v>0.18</v>
      </c>
      <c r="H11" s="8" t="s">
        <v>190</v>
      </c>
      <c r="I11" s="59">
        <v>38523</v>
      </c>
      <c r="J11" s="8" t="s">
        <v>191</v>
      </c>
      <c r="K11" s="8" t="s">
        <v>213</v>
      </c>
      <c r="L11" s="8" t="s">
        <v>193</v>
      </c>
      <c r="M11" s="8" t="s">
        <v>195</v>
      </c>
      <c r="N11" s="8" t="s">
        <v>195</v>
      </c>
      <c r="O11" s="8" t="s">
        <v>224</v>
      </c>
      <c r="P11" s="8" t="s">
        <v>652</v>
      </c>
      <c r="R11" s="8" t="s">
        <v>199</v>
      </c>
      <c r="S11" s="8" t="s">
        <v>653</v>
      </c>
      <c r="T11" s="8" t="s">
        <v>201</v>
      </c>
      <c r="U11" s="8" t="s">
        <v>202</v>
      </c>
      <c r="V11" s="59">
        <v>39173</v>
      </c>
      <c r="W11" s="8" t="s">
        <v>203</v>
      </c>
      <c r="X11" s="8" t="s">
        <v>204</v>
      </c>
      <c r="Y11" s="8">
        <v>1</v>
      </c>
      <c r="Z11" s="8">
        <v>1</v>
      </c>
      <c r="AA11" s="8">
        <v>0</v>
      </c>
      <c r="AB11" s="8">
        <v>0</v>
      </c>
      <c r="AC11" s="8">
        <v>0</v>
      </c>
      <c r="AD11" s="8">
        <v>0</v>
      </c>
      <c r="AE11" s="8">
        <v>0</v>
      </c>
      <c r="AF11" s="8">
        <f t="shared" si="0"/>
        <v>1</v>
      </c>
      <c r="AG11" s="8">
        <f t="shared" si="1"/>
        <v>0</v>
      </c>
      <c r="AH11" s="8">
        <f t="shared" si="2"/>
        <v>1</v>
      </c>
      <c r="AI11" s="8">
        <f t="shared" si="3"/>
        <v>0</v>
      </c>
      <c r="AJ11" s="8" t="s">
        <v>199</v>
      </c>
      <c r="AK11" s="8" t="s">
        <v>205</v>
      </c>
      <c r="AL11" s="8" t="s">
        <v>647</v>
      </c>
    </row>
    <row r="12" spans="1:38" x14ac:dyDescent="0.35">
      <c r="A12" s="8">
        <v>448498</v>
      </c>
      <c r="B12" s="8">
        <v>136288</v>
      </c>
      <c r="C12" s="8" t="s">
        <v>188</v>
      </c>
      <c r="D12" s="8">
        <v>7322</v>
      </c>
      <c r="E12" s="8" t="s">
        <v>654</v>
      </c>
      <c r="F12" s="8">
        <v>123843</v>
      </c>
      <c r="G12" s="8">
        <v>0.3</v>
      </c>
      <c r="H12" s="8" t="s">
        <v>190</v>
      </c>
      <c r="I12" s="59">
        <v>40059</v>
      </c>
      <c r="J12" s="8" t="s">
        <v>191</v>
      </c>
      <c r="K12" s="8" t="s">
        <v>213</v>
      </c>
      <c r="L12" s="8" t="s">
        <v>193</v>
      </c>
      <c r="M12" s="8" t="s">
        <v>223</v>
      </c>
      <c r="N12" s="8" t="s">
        <v>195</v>
      </c>
      <c r="O12" s="8" t="s">
        <v>224</v>
      </c>
      <c r="P12" s="8" t="s">
        <v>655</v>
      </c>
      <c r="R12" s="8" t="s">
        <v>656</v>
      </c>
      <c r="S12" s="8" t="s">
        <v>657</v>
      </c>
      <c r="T12" s="8" t="s">
        <v>201</v>
      </c>
      <c r="U12" s="8" t="s">
        <v>191</v>
      </c>
      <c r="V12" s="59">
        <v>41068</v>
      </c>
      <c r="W12" s="8" t="s">
        <v>223</v>
      </c>
      <c r="X12" s="8" t="s">
        <v>206</v>
      </c>
      <c r="Y12" s="8">
        <v>1</v>
      </c>
      <c r="Z12" s="8">
        <v>1</v>
      </c>
      <c r="AA12" s="8">
        <v>1</v>
      </c>
      <c r="AB12" s="8">
        <v>0</v>
      </c>
      <c r="AC12" s="8">
        <v>0</v>
      </c>
      <c r="AD12" s="8">
        <v>0</v>
      </c>
      <c r="AE12" s="8">
        <v>0</v>
      </c>
      <c r="AF12" s="8">
        <f t="shared" si="0"/>
        <v>1</v>
      </c>
      <c r="AG12" s="8">
        <f t="shared" si="1"/>
        <v>0</v>
      </c>
      <c r="AH12" s="8">
        <f t="shared" si="2"/>
        <v>1</v>
      </c>
      <c r="AI12" s="8">
        <f t="shared" si="3"/>
        <v>1</v>
      </c>
      <c r="AJ12" s="8" t="s">
        <v>658</v>
      </c>
      <c r="AK12" s="8" t="s">
        <v>241</v>
      </c>
      <c r="AL12" s="8" t="s">
        <v>647</v>
      </c>
    </row>
    <row r="13" spans="1:38" x14ac:dyDescent="0.35">
      <c r="A13" s="8">
        <v>450843</v>
      </c>
      <c r="B13" s="8">
        <v>117603</v>
      </c>
      <c r="C13" s="8" t="s">
        <v>188</v>
      </c>
      <c r="D13" s="8">
        <v>7905</v>
      </c>
      <c r="E13" s="8" t="s">
        <v>659</v>
      </c>
      <c r="F13" s="8">
        <v>148483</v>
      </c>
      <c r="G13" s="8">
        <v>0.99</v>
      </c>
      <c r="H13" s="8" t="s">
        <v>190</v>
      </c>
      <c r="I13" s="59">
        <v>40469</v>
      </c>
      <c r="J13" s="8" t="s">
        <v>191</v>
      </c>
      <c r="K13" s="8" t="s">
        <v>213</v>
      </c>
      <c r="L13" s="8" t="s">
        <v>193</v>
      </c>
      <c r="M13" s="8" t="s">
        <v>195</v>
      </c>
      <c r="N13" s="8" t="s">
        <v>195</v>
      </c>
      <c r="O13" s="8" t="s">
        <v>224</v>
      </c>
      <c r="P13" s="8" t="s">
        <v>660</v>
      </c>
      <c r="R13" s="8" t="s">
        <v>318</v>
      </c>
      <c r="S13" s="8" t="s">
        <v>661</v>
      </c>
      <c r="T13" s="8" t="s">
        <v>201</v>
      </c>
      <c r="U13" s="8" t="s">
        <v>202</v>
      </c>
      <c r="V13" s="59">
        <v>36586</v>
      </c>
      <c r="W13" s="8" t="s">
        <v>203</v>
      </c>
      <c r="X13" s="8" t="s">
        <v>211</v>
      </c>
      <c r="Y13" s="8">
        <v>1</v>
      </c>
      <c r="Z13" s="8">
        <v>1</v>
      </c>
      <c r="AA13" s="8">
        <v>1</v>
      </c>
      <c r="AB13" s="8">
        <v>0</v>
      </c>
      <c r="AC13" s="8">
        <v>0</v>
      </c>
      <c r="AD13" s="8">
        <v>0</v>
      </c>
      <c r="AE13" s="8">
        <v>0</v>
      </c>
      <c r="AF13" s="8">
        <f t="shared" si="0"/>
        <v>1</v>
      </c>
      <c r="AG13" s="8">
        <f t="shared" si="1"/>
        <v>0</v>
      </c>
      <c r="AH13" s="8">
        <f t="shared" si="2"/>
        <v>1</v>
      </c>
      <c r="AI13" s="8">
        <f t="shared" si="3"/>
        <v>1</v>
      </c>
      <c r="AJ13" s="8" t="s">
        <v>658</v>
      </c>
      <c r="AK13" s="8" t="s">
        <v>241</v>
      </c>
      <c r="AL13" s="8" t="s">
        <v>647</v>
      </c>
    </row>
    <row r="14" spans="1:38" x14ac:dyDescent="0.35">
      <c r="A14" s="8">
        <v>454790</v>
      </c>
      <c r="B14" s="8">
        <v>111764</v>
      </c>
      <c r="C14" s="8" t="s">
        <v>188</v>
      </c>
      <c r="D14" s="8">
        <v>48143</v>
      </c>
      <c r="E14" s="8" t="s">
        <v>662</v>
      </c>
      <c r="F14" s="8">
        <v>158085</v>
      </c>
      <c r="G14" s="8">
        <v>0.11</v>
      </c>
      <c r="H14" s="8" t="s">
        <v>190</v>
      </c>
      <c r="I14" s="59">
        <v>40631</v>
      </c>
      <c r="J14" s="8" t="s">
        <v>191</v>
      </c>
      <c r="K14" s="8" t="s">
        <v>213</v>
      </c>
      <c r="L14" s="8" t="s">
        <v>193</v>
      </c>
      <c r="M14" s="8" t="s">
        <v>223</v>
      </c>
      <c r="N14" s="8" t="s">
        <v>195</v>
      </c>
      <c r="O14" s="8" t="s">
        <v>224</v>
      </c>
      <c r="P14" s="8" t="s">
        <v>663</v>
      </c>
      <c r="R14" s="8" t="s">
        <v>377</v>
      </c>
      <c r="S14" s="8" t="s">
        <v>664</v>
      </c>
      <c r="T14" s="8" t="s">
        <v>201</v>
      </c>
      <c r="U14" s="8" t="s">
        <v>191</v>
      </c>
      <c r="V14" s="59">
        <v>41562</v>
      </c>
      <c r="W14" s="8" t="s">
        <v>203</v>
      </c>
      <c r="X14" s="8" t="s">
        <v>206</v>
      </c>
      <c r="Y14" s="8">
        <v>1</v>
      </c>
      <c r="Z14" s="8">
        <v>1</v>
      </c>
      <c r="AA14" s="8">
        <v>1</v>
      </c>
      <c r="AB14" s="8">
        <v>0</v>
      </c>
      <c r="AC14" s="8">
        <v>0</v>
      </c>
      <c r="AD14" s="8">
        <v>0</v>
      </c>
      <c r="AE14" s="8">
        <v>0</v>
      </c>
      <c r="AF14" s="8">
        <f t="shared" si="0"/>
        <v>1</v>
      </c>
      <c r="AG14" s="8">
        <f t="shared" si="1"/>
        <v>0</v>
      </c>
      <c r="AH14" s="8">
        <f t="shared" si="2"/>
        <v>1</v>
      </c>
      <c r="AI14" s="8">
        <f t="shared" si="3"/>
        <v>1</v>
      </c>
      <c r="AJ14" s="8" t="s">
        <v>658</v>
      </c>
      <c r="AK14" s="8" t="s">
        <v>241</v>
      </c>
      <c r="AL14" s="8" t="s">
        <v>647</v>
      </c>
    </row>
    <row r="15" spans="1:38" x14ac:dyDescent="0.35">
      <c r="A15" s="8">
        <v>466975</v>
      </c>
      <c r="B15" s="8">
        <v>109159</v>
      </c>
      <c r="C15" s="8" t="s">
        <v>188</v>
      </c>
      <c r="D15" s="8">
        <v>41617</v>
      </c>
      <c r="E15" s="8" t="s">
        <v>665</v>
      </c>
      <c r="F15" s="8">
        <v>200014</v>
      </c>
      <c r="G15" s="8">
        <v>185.95</v>
      </c>
      <c r="H15" s="8" t="s">
        <v>666</v>
      </c>
      <c r="I15" s="59">
        <v>40869</v>
      </c>
      <c r="J15" s="8" t="s">
        <v>191</v>
      </c>
      <c r="K15" s="8" t="s">
        <v>192</v>
      </c>
      <c r="L15" s="8" t="s">
        <v>193</v>
      </c>
      <c r="M15" s="8" t="s">
        <v>223</v>
      </c>
      <c r="N15" s="8" t="s">
        <v>195</v>
      </c>
      <c r="O15" s="8" t="s">
        <v>224</v>
      </c>
      <c r="P15" s="8" t="s">
        <v>667</v>
      </c>
      <c r="R15" s="8" t="s">
        <v>226</v>
      </c>
      <c r="S15" s="8" t="s">
        <v>668</v>
      </c>
      <c r="T15" s="8" t="s">
        <v>201</v>
      </c>
      <c r="U15" s="8" t="s">
        <v>191</v>
      </c>
      <c r="V15" s="59">
        <v>41303</v>
      </c>
      <c r="W15" s="8" t="s">
        <v>203</v>
      </c>
      <c r="X15" s="8" t="s">
        <v>554</v>
      </c>
      <c r="Y15" s="8">
        <v>1920</v>
      </c>
      <c r="Z15" s="8">
        <v>765</v>
      </c>
      <c r="AA15" s="8">
        <v>0</v>
      </c>
      <c r="AB15" s="8">
        <v>0</v>
      </c>
      <c r="AC15" s="8">
        <v>0</v>
      </c>
      <c r="AD15" s="8">
        <v>0</v>
      </c>
      <c r="AE15" s="8">
        <v>0</v>
      </c>
      <c r="AF15" s="8">
        <f t="shared" si="0"/>
        <v>765</v>
      </c>
      <c r="AG15" s="8">
        <f t="shared" si="1"/>
        <v>0</v>
      </c>
      <c r="AH15" s="8">
        <f t="shared" si="2"/>
        <v>765</v>
      </c>
      <c r="AI15" s="8">
        <f t="shared" si="3"/>
        <v>0</v>
      </c>
      <c r="AJ15" s="8" t="s">
        <v>669</v>
      </c>
      <c r="AK15" s="8" t="s">
        <v>62</v>
      </c>
      <c r="AL15" s="8" t="s">
        <v>670</v>
      </c>
    </row>
    <row r="16" spans="1:38" x14ac:dyDescent="0.35">
      <c r="A16" s="8">
        <v>466975</v>
      </c>
      <c r="B16" s="8">
        <v>109159</v>
      </c>
      <c r="C16" s="8" t="s">
        <v>188</v>
      </c>
      <c r="D16" s="8">
        <v>41617</v>
      </c>
      <c r="E16" s="8" t="s">
        <v>665</v>
      </c>
      <c r="F16" s="8">
        <v>200014</v>
      </c>
      <c r="G16" s="8">
        <v>185.95</v>
      </c>
      <c r="H16" s="8" t="s">
        <v>666</v>
      </c>
      <c r="I16" s="59">
        <v>40869</v>
      </c>
      <c r="J16" s="8" t="s">
        <v>191</v>
      </c>
      <c r="K16" s="8" t="s">
        <v>192</v>
      </c>
      <c r="L16" s="8" t="s">
        <v>193</v>
      </c>
      <c r="M16" s="8" t="s">
        <v>223</v>
      </c>
      <c r="N16" s="8" t="s">
        <v>195</v>
      </c>
      <c r="O16" s="8" t="s">
        <v>224</v>
      </c>
      <c r="P16" s="8" t="s">
        <v>667</v>
      </c>
      <c r="R16" s="8" t="s">
        <v>226</v>
      </c>
      <c r="S16" s="8" t="s">
        <v>668</v>
      </c>
      <c r="T16" s="8" t="s">
        <v>201</v>
      </c>
      <c r="U16" s="8" t="s">
        <v>191</v>
      </c>
      <c r="V16" s="59">
        <v>41303</v>
      </c>
      <c r="W16" s="8" t="s">
        <v>203</v>
      </c>
      <c r="X16" s="8" t="s">
        <v>204</v>
      </c>
      <c r="Y16" s="8">
        <v>26</v>
      </c>
      <c r="Z16" s="8">
        <v>26</v>
      </c>
      <c r="AA16" s="8">
        <v>26</v>
      </c>
      <c r="AB16" s="8">
        <v>26</v>
      </c>
      <c r="AC16" s="8">
        <v>0</v>
      </c>
      <c r="AD16" s="8">
        <v>0</v>
      </c>
      <c r="AE16" s="8">
        <v>0</v>
      </c>
      <c r="AF16" s="8">
        <f t="shared" si="0"/>
        <v>0</v>
      </c>
      <c r="AG16" s="8">
        <f t="shared" si="1"/>
        <v>0</v>
      </c>
      <c r="AH16" s="8">
        <f t="shared" si="2"/>
        <v>0</v>
      </c>
      <c r="AI16" s="8">
        <f t="shared" si="3"/>
        <v>0</v>
      </c>
      <c r="AJ16" s="8" t="s">
        <v>669</v>
      </c>
      <c r="AK16" s="8" t="s">
        <v>62</v>
      </c>
      <c r="AL16" s="8" t="s">
        <v>670</v>
      </c>
    </row>
    <row r="17" spans="1:38" x14ac:dyDescent="0.35">
      <c r="A17" s="8">
        <v>466975</v>
      </c>
      <c r="B17" s="8">
        <v>109159</v>
      </c>
      <c r="C17" s="8" t="s">
        <v>188</v>
      </c>
      <c r="D17" s="8">
        <v>41617</v>
      </c>
      <c r="E17" s="8" t="s">
        <v>665</v>
      </c>
      <c r="F17" s="8">
        <v>200014</v>
      </c>
      <c r="G17" s="8">
        <v>185.95</v>
      </c>
      <c r="H17" s="8" t="s">
        <v>666</v>
      </c>
      <c r="I17" s="59">
        <v>40869</v>
      </c>
      <c r="J17" s="8" t="s">
        <v>191</v>
      </c>
      <c r="K17" s="8" t="s">
        <v>192</v>
      </c>
      <c r="L17" s="8" t="s">
        <v>193</v>
      </c>
      <c r="M17" s="8" t="s">
        <v>223</v>
      </c>
      <c r="N17" s="8" t="s">
        <v>195</v>
      </c>
      <c r="O17" s="8" t="s">
        <v>224</v>
      </c>
      <c r="P17" s="8" t="s">
        <v>667</v>
      </c>
      <c r="R17" s="8" t="s">
        <v>226</v>
      </c>
      <c r="S17" s="8" t="s">
        <v>668</v>
      </c>
      <c r="T17" s="8" t="s">
        <v>201</v>
      </c>
      <c r="U17" s="8" t="s">
        <v>191</v>
      </c>
      <c r="V17" s="59">
        <v>41303</v>
      </c>
      <c r="W17" s="8" t="s">
        <v>203</v>
      </c>
      <c r="X17" s="8" t="s">
        <v>206</v>
      </c>
      <c r="Y17" s="8">
        <v>36</v>
      </c>
      <c r="Z17" s="8">
        <v>36</v>
      </c>
      <c r="AA17" s="8">
        <v>36</v>
      </c>
      <c r="AB17" s="8">
        <v>36</v>
      </c>
      <c r="AC17" s="8">
        <v>0</v>
      </c>
      <c r="AD17" s="8">
        <v>0</v>
      </c>
      <c r="AE17" s="8">
        <v>0</v>
      </c>
      <c r="AF17" s="8">
        <f t="shared" si="0"/>
        <v>0</v>
      </c>
      <c r="AG17" s="8">
        <f t="shared" si="1"/>
        <v>0</v>
      </c>
      <c r="AH17" s="8">
        <f t="shared" si="2"/>
        <v>0</v>
      </c>
      <c r="AI17" s="8">
        <f t="shared" si="3"/>
        <v>0</v>
      </c>
      <c r="AJ17" s="8" t="s">
        <v>669</v>
      </c>
      <c r="AK17" s="8" t="s">
        <v>62</v>
      </c>
      <c r="AL17" s="8" t="s">
        <v>670</v>
      </c>
    </row>
    <row r="18" spans="1:38" x14ac:dyDescent="0.35">
      <c r="A18" s="8">
        <v>466975</v>
      </c>
      <c r="B18" s="8">
        <v>109159</v>
      </c>
      <c r="C18" s="8" t="s">
        <v>188</v>
      </c>
      <c r="D18" s="8">
        <v>41617</v>
      </c>
      <c r="E18" s="8" t="s">
        <v>665</v>
      </c>
      <c r="F18" s="8">
        <v>200014</v>
      </c>
      <c r="G18" s="8">
        <v>185.95</v>
      </c>
      <c r="H18" s="8" t="s">
        <v>666</v>
      </c>
      <c r="I18" s="59">
        <v>40869</v>
      </c>
      <c r="J18" s="8" t="s">
        <v>191</v>
      </c>
      <c r="K18" s="8" t="s">
        <v>192</v>
      </c>
      <c r="L18" s="8" t="s">
        <v>193</v>
      </c>
      <c r="M18" s="8" t="s">
        <v>223</v>
      </c>
      <c r="N18" s="8" t="s">
        <v>195</v>
      </c>
      <c r="O18" s="8" t="s">
        <v>224</v>
      </c>
      <c r="P18" s="8" t="s">
        <v>667</v>
      </c>
      <c r="R18" s="8" t="s">
        <v>226</v>
      </c>
      <c r="S18" s="8" t="s">
        <v>668</v>
      </c>
      <c r="T18" s="8" t="s">
        <v>201</v>
      </c>
      <c r="U18" s="8" t="s">
        <v>191</v>
      </c>
      <c r="V18" s="59">
        <v>41303</v>
      </c>
      <c r="W18" s="8" t="s">
        <v>203</v>
      </c>
      <c r="X18" s="8" t="s">
        <v>211</v>
      </c>
      <c r="Y18" s="8">
        <v>29</v>
      </c>
      <c r="Z18" s="8">
        <v>29</v>
      </c>
      <c r="AA18" s="8">
        <v>29</v>
      </c>
      <c r="AB18" s="8">
        <v>29</v>
      </c>
      <c r="AC18" s="8">
        <v>0</v>
      </c>
      <c r="AD18" s="8">
        <v>0</v>
      </c>
      <c r="AE18" s="8">
        <v>0</v>
      </c>
      <c r="AF18" s="8">
        <f t="shared" si="0"/>
        <v>0</v>
      </c>
      <c r="AG18" s="8">
        <f t="shared" si="1"/>
        <v>0</v>
      </c>
      <c r="AH18" s="8">
        <f t="shared" si="2"/>
        <v>0</v>
      </c>
      <c r="AI18" s="8">
        <f t="shared" si="3"/>
        <v>0</v>
      </c>
      <c r="AJ18" s="8" t="s">
        <v>669</v>
      </c>
      <c r="AK18" s="8" t="s">
        <v>62</v>
      </c>
      <c r="AL18" s="8" t="s">
        <v>670</v>
      </c>
    </row>
    <row r="19" spans="1:38" x14ac:dyDescent="0.35">
      <c r="A19" s="8">
        <v>466975</v>
      </c>
      <c r="B19" s="8">
        <v>109159</v>
      </c>
      <c r="C19" s="8" t="s">
        <v>188</v>
      </c>
      <c r="D19" s="8">
        <v>41617</v>
      </c>
      <c r="E19" s="8" t="s">
        <v>665</v>
      </c>
      <c r="F19" s="8">
        <v>200014</v>
      </c>
      <c r="G19" s="8">
        <v>185.95</v>
      </c>
      <c r="H19" s="8" t="s">
        <v>666</v>
      </c>
      <c r="I19" s="59">
        <v>40869</v>
      </c>
      <c r="J19" s="8" t="s">
        <v>191</v>
      </c>
      <c r="K19" s="8" t="s">
        <v>192</v>
      </c>
      <c r="L19" s="8" t="s">
        <v>193</v>
      </c>
      <c r="M19" s="8" t="s">
        <v>223</v>
      </c>
      <c r="N19" s="8" t="s">
        <v>195</v>
      </c>
      <c r="O19" s="8" t="s">
        <v>224</v>
      </c>
      <c r="P19" s="8" t="s">
        <v>667</v>
      </c>
      <c r="R19" s="8" t="s">
        <v>226</v>
      </c>
      <c r="S19" s="8" t="s">
        <v>668</v>
      </c>
      <c r="T19" s="8" t="s">
        <v>201</v>
      </c>
      <c r="U19" s="8" t="s">
        <v>191</v>
      </c>
      <c r="V19" s="59">
        <v>41303</v>
      </c>
      <c r="W19" s="8" t="s">
        <v>203</v>
      </c>
      <c r="X19" s="8" t="s">
        <v>229</v>
      </c>
      <c r="Y19" s="8">
        <v>7</v>
      </c>
      <c r="Z19" s="8">
        <v>7</v>
      </c>
      <c r="AA19" s="8">
        <v>7</v>
      </c>
      <c r="AB19" s="8">
        <v>7</v>
      </c>
      <c r="AC19" s="8">
        <v>0</v>
      </c>
      <c r="AD19" s="8">
        <v>0</v>
      </c>
      <c r="AE19" s="8">
        <v>0</v>
      </c>
      <c r="AF19" s="8">
        <f t="shared" si="0"/>
        <v>0</v>
      </c>
      <c r="AG19" s="8">
        <f t="shared" si="1"/>
        <v>0</v>
      </c>
      <c r="AH19" s="8">
        <f t="shared" si="2"/>
        <v>0</v>
      </c>
      <c r="AI19" s="8">
        <f t="shared" si="3"/>
        <v>0</v>
      </c>
      <c r="AJ19" s="8" t="s">
        <v>669</v>
      </c>
      <c r="AK19" s="8" t="s">
        <v>62</v>
      </c>
      <c r="AL19" s="8" t="s">
        <v>670</v>
      </c>
    </row>
    <row r="20" spans="1:38" x14ac:dyDescent="0.35">
      <c r="A20" s="8">
        <v>466975</v>
      </c>
      <c r="B20" s="8">
        <v>109159</v>
      </c>
      <c r="C20" s="8" t="s">
        <v>188</v>
      </c>
      <c r="D20" s="8">
        <v>41617</v>
      </c>
      <c r="E20" s="8" t="s">
        <v>665</v>
      </c>
      <c r="F20" s="8">
        <v>200014</v>
      </c>
      <c r="G20" s="8">
        <v>185.95</v>
      </c>
      <c r="H20" s="8" t="s">
        <v>666</v>
      </c>
      <c r="I20" s="59">
        <v>40869</v>
      </c>
      <c r="J20" s="8" t="s">
        <v>191</v>
      </c>
      <c r="K20" s="8" t="s">
        <v>192</v>
      </c>
      <c r="L20" s="8" t="s">
        <v>193</v>
      </c>
      <c r="M20" s="8" t="s">
        <v>223</v>
      </c>
      <c r="N20" s="8" t="s">
        <v>195</v>
      </c>
      <c r="O20" s="8" t="s">
        <v>224</v>
      </c>
      <c r="P20" s="8" t="s">
        <v>667</v>
      </c>
      <c r="R20" s="8" t="s">
        <v>226</v>
      </c>
      <c r="S20" s="8" t="s">
        <v>668</v>
      </c>
      <c r="T20" s="8" t="s">
        <v>201</v>
      </c>
      <c r="U20" s="8" t="s">
        <v>191</v>
      </c>
      <c r="V20" s="59">
        <v>41303</v>
      </c>
      <c r="W20" s="8" t="s">
        <v>207</v>
      </c>
      <c r="X20" s="8" t="s">
        <v>231</v>
      </c>
      <c r="Y20" s="8">
        <v>10</v>
      </c>
      <c r="Z20" s="8">
        <v>10</v>
      </c>
      <c r="AA20" s="8">
        <v>10</v>
      </c>
      <c r="AB20" s="8">
        <v>10</v>
      </c>
      <c r="AC20" s="8">
        <v>0</v>
      </c>
      <c r="AD20" s="8">
        <v>0</v>
      </c>
      <c r="AE20" s="8">
        <v>0</v>
      </c>
      <c r="AF20" s="8">
        <f t="shared" si="0"/>
        <v>0</v>
      </c>
      <c r="AG20" s="8">
        <f t="shared" si="1"/>
        <v>0</v>
      </c>
      <c r="AH20" s="8">
        <f t="shared" si="2"/>
        <v>0</v>
      </c>
      <c r="AI20" s="8">
        <f t="shared" si="3"/>
        <v>0</v>
      </c>
      <c r="AJ20" s="8" t="s">
        <v>669</v>
      </c>
      <c r="AK20" s="8" t="s">
        <v>62</v>
      </c>
      <c r="AL20" s="8" t="s">
        <v>670</v>
      </c>
    </row>
    <row r="21" spans="1:38" x14ac:dyDescent="0.35">
      <c r="A21" s="8">
        <v>466975</v>
      </c>
      <c r="B21" s="8">
        <v>109159</v>
      </c>
      <c r="C21" s="8" t="s">
        <v>188</v>
      </c>
      <c r="D21" s="8">
        <v>41617</v>
      </c>
      <c r="E21" s="8" t="s">
        <v>665</v>
      </c>
      <c r="F21" s="8">
        <v>200014</v>
      </c>
      <c r="G21" s="8">
        <v>185.95</v>
      </c>
      <c r="H21" s="8" t="s">
        <v>666</v>
      </c>
      <c r="I21" s="59">
        <v>40869</v>
      </c>
      <c r="J21" s="8" t="s">
        <v>191</v>
      </c>
      <c r="K21" s="8" t="s">
        <v>192</v>
      </c>
      <c r="L21" s="8" t="s">
        <v>193</v>
      </c>
      <c r="M21" s="8" t="s">
        <v>223</v>
      </c>
      <c r="N21" s="8" t="s">
        <v>195</v>
      </c>
      <c r="O21" s="8" t="s">
        <v>224</v>
      </c>
      <c r="P21" s="8" t="s">
        <v>667</v>
      </c>
      <c r="R21" s="8" t="s">
        <v>226</v>
      </c>
      <c r="S21" s="8" t="s">
        <v>668</v>
      </c>
      <c r="T21" s="8" t="s">
        <v>201</v>
      </c>
      <c r="U21" s="8" t="s">
        <v>191</v>
      </c>
      <c r="V21" s="59">
        <v>41303</v>
      </c>
      <c r="W21" s="8" t="s">
        <v>207</v>
      </c>
      <c r="X21" s="8" t="s">
        <v>204</v>
      </c>
      <c r="Y21" s="8">
        <v>9</v>
      </c>
      <c r="Z21" s="8">
        <v>9</v>
      </c>
      <c r="AA21" s="8">
        <v>9</v>
      </c>
      <c r="AB21" s="8">
        <v>9</v>
      </c>
      <c r="AC21" s="8">
        <v>0</v>
      </c>
      <c r="AD21" s="8">
        <v>0</v>
      </c>
      <c r="AE21" s="8">
        <v>0</v>
      </c>
      <c r="AF21" s="8">
        <f t="shared" si="0"/>
        <v>0</v>
      </c>
      <c r="AG21" s="8">
        <f t="shared" si="1"/>
        <v>0</v>
      </c>
      <c r="AH21" s="8">
        <f t="shared" si="2"/>
        <v>0</v>
      </c>
      <c r="AI21" s="8">
        <f t="shared" si="3"/>
        <v>0</v>
      </c>
      <c r="AJ21" s="8" t="s">
        <v>669</v>
      </c>
      <c r="AK21" s="8" t="s">
        <v>62</v>
      </c>
      <c r="AL21" s="8" t="s">
        <v>670</v>
      </c>
    </row>
    <row r="22" spans="1:38" x14ac:dyDescent="0.35">
      <c r="A22" s="8">
        <v>466975</v>
      </c>
      <c r="B22" s="8">
        <v>109159</v>
      </c>
      <c r="C22" s="8" t="s">
        <v>188</v>
      </c>
      <c r="D22" s="8">
        <v>41617</v>
      </c>
      <c r="E22" s="8" t="s">
        <v>665</v>
      </c>
      <c r="F22" s="8">
        <v>200014</v>
      </c>
      <c r="G22" s="8">
        <v>185.95</v>
      </c>
      <c r="H22" s="8" t="s">
        <v>666</v>
      </c>
      <c r="I22" s="59">
        <v>40869</v>
      </c>
      <c r="J22" s="8" t="s">
        <v>191</v>
      </c>
      <c r="K22" s="8" t="s">
        <v>192</v>
      </c>
      <c r="L22" s="8" t="s">
        <v>230</v>
      </c>
      <c r="M22" s="8" t="s">
        <v>223</v>
      </c>
      <c r="N22" s="8" t="s">
        <v>195</v>
      </c>
      <c r="O22" s="8" t="s">
        <v>224</v>
      </c>
      <c r="P22" s="8" t="s">
        <v>667</v>
      </c>
      <c r="R22" s="8" t="s">
        <v>226</v>
      </c>
      <c r="S22" s="8" t="s">
        <v>668</v>
      </c>
      <c r="T22" s="8" t="s">
        <v>201</v>
      </c>
      <c r="U22" s="8" t="s">
        <v>191</v>
      </c>
      <c r="V22" s="59">
        <v>41303</v>
      </c>
      <c r="W22" s="8" t="s">
        <v>203</v>
      </c>
      <c r="X22" s="8" t="s">
        <v>204</v>
      </c>
      <c r="Y22" s="8">
        <v>14</v>
      </c>
      <c r="Z22" s="8">
        <v>14</v>
      </c>
      <c r="AA22" s="8">
        <v>14</v>
      </c>
      <c r="AB22" s="8">
        <v>14</v>
      </c>
      <c r="AC22" s="8">
        <v>0</v>
      </c>
      <c r="AD22" s="8">
        <v>0</v>
      </c>
      <c r="AE22" s="8">
        <v>0</v>
      </c>
      <c r="AF22" s="8">
        <f t="shared" si="0"/>
        <v>0</v>
      </c>
      <c r="AG22" s="8">
        <f t="shared" si="1"/>
        <v>0</v>
      </c>
      <c r="AH22" s="8">
        <f t="shared" si="2"/>
        <v>0</v>
      </c>
      <c r="AI22" s="8">
        <f t="shared" si="3"/>
        <v>0</v>
      </c>
      <c r="AJ22" s="8" t="s">
        <v>669</v>
      </c>
      <c r="AK22" s="8" t="s">
        <v>62</v>
      </c>
      <c r="AL22" s="8" t="s">
        <v>670</v>
      </c>
    </row>
    <row r="23" spans="1:38" x14ac:dyDescent="0.35">
      <c r="A23" s="8">
        <v>466975</v>
      </c>
      <c r="B23" s="8">
        <v>109159</v>
      </c>
      <c r="C23" s="8" t="s">
        <v>188</v>
      </c>
      <c r="D23" s="8">
        <v>41617</v>
      </c>
      <c r="E23" s="8" t="s">
        <v>665</v>
      </c>
      <c r="F23" s="8">
        <v>200014</v>
      </c>
      <c r="G23" s="8">
        <v>185.95</v>
      </c>
      <c r="H23" s="8" t="s">
        <v>666</v>
      </c>
      <c r="I23" s="59">
        <v>40869</v>
      </c>
      <c r="J23" s="8" t="s">
        <v>191</v>
      </c>
      <c r="K23" s="8" t="s">
        <v>192</v>
      </c>
      <c r="L23" s="8" t="s">
        <v>230</v>
      </c>
      <c r="M23" s="8" t="s">
        <v>223</v>
      </c>
      <c r="N23" s="8" t="s">
        <v>195</v>
      </c>
      <c r="O23" s="8" t="s">
        <v>224</v>
      </c>
      <c r="P23" s="8" t="s">
        <v>667</v>
      </c>
      <c r="R23" s="8" t="s">
        <v>226</v>
      </c>
      <c r="S23" s="8" t="s">
        <v>668</v>
      </c>
      <c r="T23" s="8" t="s">
        <v>201</v>
      </c>
      <c r="U23" s="8" t="s">
        <v>191</v>
      </c>
      <c r="V23" s="59">
        <v>41303</v>
      </c>
      <c r="W23" s="8" t="s">
        <v>203</v>
      </c>
      <c r="X23" s="8" t="s">
        <v>206</v>
      </c>
      <c r="Y23" s="8">
        <v>24</v>
      </c>
      <c r="Z23" s="8">
        <v>24</v>
      </c>
      <c r="AA23" s="8">
        <v>24</v>
      </c>
      <c r="AB23" s="8">
        <v>24</v>
      </c>
      <c r="AC23" s="8">
        <v>0</v>
      </c>
      <c r="AD23" s="8">
        <v>0</v>
      </c>
      <c r="AE23" s="8">
        <v>0</v>
      </c>
      <c r="AF23" s="8">
        <f t="shared" si="0"/>
        <v>0</v>
      </c>
      <c r="AG23" s="8">
        <f t="shared" si="1"/>
        <v>0</v>
      </c>
      <c r="AH23" s="8">
        <f t="shared" si="2"/>
        <v>0</v>
      </c>
      <c r="AI23" s="8">
        <f t="shared" si="3"/>
        <v>0</v>
      </c>
      <c r="AJ23" s="8" t="s">
        <v>669</v>
      </c>
      <c r="AK23" s="8" t="s">
        <v>62</v>
      </c>
      <c r="AL23" s="8" t="s">
        <v>670</v>
      </c>
    </row>
    <row r="24" spans="1:38" x14ac:dyDescent="0.35">
      <c r="A24" s="8">
        <v>466975</v>
      </c>
      <c r="B24" s="8">
        <v>109159</v>
      </c>
      <c r="C24" s="8" t="s">
        <v>188</v>
      </c>
      <c r="D24" s="8">
        <v>41617</v>
      </c>
      <c r="E24" s="8" t="s">
        <v>665</v>
      </c>
      <c r="F24" s="8">
        <v>200014</v>
      </c>
      <c r="G24" s="8">
        <v>185.95</v>
      </c>
      <c r="H24" s="8" t="s">
        <v>666</v>
      </c>
      <c r="I24" s="59">
        <v>40869</v>
      </c>
      <c r="J24" s="8" t="s">
        <v>191</v>
      </c>
      <c r="K24" s="8" t="s">
        <v>192</v>
      </c>
      <c r="L24" s="8" t="s">
        <v>230</v>
      </c>
      <c r="M24" s="8" t="s">
        <v>223</v>
      </c>
      <c r="N24" s="8" t="s">
        <v>195</v>
      </c>
      <c r="O24" s="8" t="s">
        <v>224</v>
      </c>
      <c r="P24" s="8" t="s">
        <v>667</v>
      </c>
      <c r="R24" s="8" t="s">
        <v>226</v>
      </c>
      <c r="S24" s="8" t="s">
        <v>668</v>
      </c>
      <c r="T24" s="8" t="s">
        <v>201</v>
      </c>
      <c r="U24" s="8" t="s">
        <v>191</v>
      </c>
      <c r="V24" s="59">
        <v>41303</v>
      </c>
      <c r="W24" s="8" t="s">
        <v>203</v>
      </c>
      <c r="X24" s="8" t="s">
        <v>211</v>
      </c>
      <c r="Y24" s="8">
        <v>2</v>
      </c>
      <c r="Z24" s="8">
        <v>2</v>
      </c>
      <c r="AA24" s="8">
        <v>2</v>
      </c>
      <c r="AB24" s="8">
        <v>2</v>
      </c>
      <c r="AC24" s="8">
        <v>0</v>
      </c>
      <c r="AD24" s="8">
        <v>0</v>
      </c>
      <c r="AE24" s="8">
        <v>0</v>
      </c>
      <c r="AF24" s="8">
        <f t="shared" si="0"/>
        <v>0</v>
      </c>
      <c r="AG24" s="8">
        <f t="shared" si="1"/>
        <v>0</v>
      </c>
      <c r="AH24" s="8">
        <f t="shared" si="2"/>
        <v>0</v>
      </c>
      <c r="AI24" s="8">
        <f t="shared" si="3"/>
        <v>0</v>
      </c>
      <c r="AJ24" s="8" t="s">
        <v>669</v>
      </c>
      <c r="AK24" s="8" t="s">
        <v>62</v>
      </c>
      <c r="AL24" s="8" t="s">
        <v>670</v>
      </c>
    </row>
    <row r="25" spans="1:38" x14ac:dyDescent="0.35">
      <c r="A25" s="8">
        <v>466975</v>
      </c>
      <c r="B25" s="8">
        <v>109159</v>
      </c>
      <c r="C25" s="8" t="s">
        <v>188</v>
      </c>
      <c r="D25" s="8">
        <v>41617</v>
      </c>
      <c r="E25" s="8" t="s">
        <v>665</v>
      </c>
      <c r="F25" s="8">
        <v>200014</v>
      </c>
      <c r="G25" s="8">
        <v>185.95</v>
      </c>
      <c r="H25" s="8" t="s">
        <v>666</v>
      </c>
      <c r="I25" s="59">
        <v>40869</v>
      </c>
      <c r="J25" s="8" t="s">
        <v>191</v>
      </c>
      <c r="K25" s="8" t="s">
        <v>192</v>
      </c>
      <c r="L25" s="8" t="s">
        <v>230</v>
      </c>
      <c r="M25" s="8" t="s">
        <v>223</v>
      </c>
      <c r="N25" s="8" t="s">
        <v>195</v>
      </c>
      <c r="O25" s="8" t="s">
        <v>224</v>
      </c>
      <c r="P25" s="8" t="s">
        <v>667</v>
      </c>
      <c r="R25" s="8" t="s">
        <v>226</v>
      </c>
      <c r="S25" s="8" t="s">
        <v>668</v>
      </c>
      <c r="T25" s="8" t="s">
        <v>201</v>
      </c>
      <c r="U25" s="8" t="s">
        <v>191</v>
      </c>
      <c r="V25" s="59">
        <v>41303</v>
      </c>
      <c r="W25" s="8" t="s">
        <v>207</v>
      </c>
      <c r="X25" s="8" t="s">
        <v>231</v>
      </c>
      <c r="Y25" s="8">
        <v>10</v>
      </c>
      <c r="Z25" s="8">
        <v>10</v>
      </c>
      <c r="AA25" s="8">
        <v>10</v>
      </c>
      <c r="AB25" s="8">
        <v>10</v>
      </c>
      <c r="AC25" s="8">
        <v>0</v>
      </c>
      <c r="AD25" s="8">
        <v>0</v>
      </c>
      <c r="AE25" s="8">
        <v>0</v>
      </c>
      <c r="AF25" s="8">
        <f t="shared" si="0"/>
        <v>0</v>
      </c>
      <c r="AG25" s="8">
        <f t="shared" si="1"/>
        <v>0</v>
      </c>
      <c r="AH25" s="8">
        <f t="shared" si="2"/>
        <v>0</v>
      </c>
      <c r="AI25" s="8">
        <f t="shared" si="3"/>
        <v>0</v>
      </c>
      <c r="AJ25" s="8" t="s">
        <v>669</v>
      </c>
      <c r="AK25" s="8" t="s">
        <v>62</v>
      </c>
      <c r="AL25" s="8" t="s">
        <v>670</v>
      </c>
    </row>
    <row r="26" spans="1:38" x14ac:dyDescent="0.35">
      <c r="A26" s="8">
        <v>466975</v>
      </c>
      <c r="B26" s="8">
        <v>109159</v>
      </c>
      <c r="C26" s="8" t="s">
        <v>188</v>
      </c>
      <c r="D26" s="8">
        <v>41617</v>
      </c>
      <c r="E26" s="8" t="s">
        <v>665</v>
      </c>
      <c r="F26" s="8">
        <v>200014</v>
      </c>
      <c r="G26" s="8">
        <v>185.95</v>
      </c>
      <c r="H26" s="8" t="s">
        <v>666</v>
      </c>
      <c r="I26" s="59">
        <v>40869</v>
      </c>
      <c r="J26" s="8" t="s">
        <v>191</v>
      </c>
      <c r="K26" s="8" t="s">
        <v>192</v>
      </c>
      <c r="L26" s="8" t="s">
        <v>230</v>
      </c>
      <c r="M26" s="8" t="s">
        <v>223</v>
      </c>
      <c r="N26" s="8" t="s">
        <v>195</v>
      </c>
      <c r="O26" s="8" t="s">
        <v>224</v>
      </c>
      <c r="P26" s="8" t="s">
        <v>667</v>
      </c>
      <c r="R26" s="8" t="s">
        <v>226</v>
      </c>
      <c r="S26" s="8" t="s">
        <v>668</v>
      </c>
      <c r="T26" s="8" t="s">
        <v>201</v>
      </c>
      <c r="U26" s="8" t="s">
        <v>191</v>
      </c>
      <c r="V26" s="59">
        <v>41303</v>
      </c>
      <c r="W26" s="8" t="s">
        <v>207</v>
      </c>
      <c r="X26" s="8" t="s">
        <v>204</v>
      </c>
      <c r="Y26" s="8">
        <v>27</v>
      </c>
      <c r="Z26" s="8">
        <v>27</v>
      </c>
      <c r="AA26" s="8">
        <v>27</v>
      </c>
      <c r="AB26" s="8">
        <v>27</v>
      </c>
      <c r="AC26" s="8">
        <v>0</v>
      </c>
      <c r="AD26" s="8">
        <v>0</v>
      </c>
      <c r="AE26" s="8">
        <v>0</v>
      </c>
      <c r="AF26" s="8">
        <f t="shared" si="0"/>
        <v>0</v>
      </c>
      <c r="AG26" s="8">
        <f t="shared" si="1"/>
        <v>0</v>
      </c>
      <c r="AH26" s="8">
        <f t="shared" si="2"/>
        <v>0</v>
      </c>
      <c r="AI26" s="8">
        <f t="shared" si="3"/>
        <v>0</v>
      </c>
      <c r="AJ26" s="8" t="s">
        <v>669</v>
      </c>
      <c r="AK26" s="8" t="s">
        <v>62</v>
      </c>
      <c r="AL26" s="8" t="s">
        <v>670</v>
      </c>
    </row>
    <row r="27" spans="1:38" x14ac:dyDescent="0.35">
      <c r="A27" s="8">
        <v>466975</v>
      </c>
      <c r="B27" s="8">
        <v>109159</v>
      </c>
      <c r="C27" s="8" t="s">
        <v>188</v>
      </c>
      <c r="D27" s="8">
        <v>41617</v>
      </c>
      <c r="E27" s="8" t="s">
        <v>665</v>
      </c>
      <c r="F27" s="8">
        <v>200014</v>
      </c>
      <c r="G27" s="8">
        <v>185.95</v>
      </c>
      <c r="H27" s="8" t="s">
        <v>666</v>
      </c>
      <c r="I27" s="59">
        <v>40869</v>
      </c>
      <c r="J27" s="8" t="s">
        <v>191</v>
      </c>
      <c r="K27" s="8" t="s">
        <v>192</v>
      </c>
      <c r="L27" s="8" t="s">
        <v>193</v>
      </c>
      <c r="M27" s="8" t="s">
        <v>223</v>
      </c>
      <c r="N27" s="8" t="s">
        <v>195</v>
      </c>
      <c r="O27" s="8" t="s">
        <v>196</v>
      </c>
      <c r="P27" s="8" t="s">
        <v>667</v>
      </c>
      <c r="R27" s="8" t="s">
        <v>226</v>
      </c>
      <c r="S27" s="8" t="s">
        <v>668</v>
      </c>
      <c r="T27" s="8" t="s">
        <v>201</v>
      </c>
      <c r="U27" s="8" t="s">
        <v>191</v>
      </c>
      <c r="V27" s="59">
        <v>41303</v>
      </c>
      <c r="W27" s="8" t="s">
        <v>203</v>
      </c>
      <c r="X27" s="8" t="s">
        <v>554</v>
      </c>
      <c r="Y27" s="8">
        <v>0</v>
      </c>
      <c r="Z27" s="8">
        <v>0</v>
      </c>
      <c r="AA27" s="8">
        <v>0</v>
      </c>
      <c r="AB27" s="8">
        <v>0</v>
      </c>
      <c r="AC27" s="8">
        <v>1</v>
      </c>
      <c r="AD27" s="8">
        <v>1</v>
      </c>
      <c r="AE27" s="8">
        <v>1</v>
      </c>
      <c r="AF27" s="8">
        <f t="shared" si="0"/>
        <v>0</v>
      </c>
      <c r="AG27" s="8">
        <f t="shared" si="1"/>
        <v>0</v>
      </c>
      <c r="AH27" s="8">
        <f t="shared" si="2"/>
        <v>0</v>
      </c>
      <c r="AI27" s="8">
        <f t="shared" si="3"/>
        <v>0</v>
      </c>
      <c r="AJ27" s="8" t="s">
        <v>669</v>
      </c>
      <c r="AK27" s="8" t="s">
        <v>62</v>
      </c>
      <c r="AL27" s="8" t="s">
        <v>670</v>
      </c>
    </row>
    <row r="28" spans="1:38" x14ac:dyDescent="0.35">
      <c r="A28" s="8">
        <v>445471</v>
      </c>
      <c r="B28" s="8">
        <v>127466</v>
      </c>
      <c r="C28" s="8" t="s">
        <v>188</v>
      </c>
      <c r="D28" s="8">
        <v>57074</v>
      </c>
      <c r="E28" s="8" t="s">
        <v>671</v>
      </c>
      <c r="F28" s="8">
        <v>221138</v>
      </c>
      <c r="G28" s="8">
        <v>0.1</v>
      </c>
      <c r="H28" s="8" t="s">
        <v>190</v>
      </c>
      <c r="I28" s="59">
        <v>41240</v>
      </c>
      <c r="J28" s="8" t="s">
        <v>191</v>
      </c>
      <c r="K28" s="8" t="s">
        <v>213</v>
      </c>
      <c r="L28" s="8" t="s">
        <v>193</v>
      </c>
      <c r="M28" s="8" t="s">
        <v>195</v>
      </c>
      <c r="N28" s="8" t="s">
        <v>195</v>
      </c>
      <c r="O28" s="8" t="s">
        <v>224</v>
      </c>
      <c r="P28" s="8" t="s">
        <v>672</v>
      </c>
      <c r="Q28" s="8" t="s">
        <v>673</v>
      </c>
      <c r="R28" s="8" t="s">
        <v>188</v>
      </c>
      <c r="S28" s="8" t="s">
        <v>674</v>
      </c>
      <c r="T28" s="8" t="s">
        <v>201</v>
      </c>
      <c r="U28" s="8" t="s">
        <v>191</v>
      </c>
      <c r="V28" s="59">
        <v>42095</v>
      </c>
      <c r="W28" s="8" t="s">
        <v>203</v>
      </c>
      <c r="X28" s="8" t="s">
        <v>211</v>
      </c>
      <c r="Y28" s="8">
        <v>1</v>
      </c>
      <c r="Z28" s="8">
        <v>1</v>
      </c>
      <c r="AA28" s="8">
        <v>1</v>
      </c>
      <c r="AB28" s="8">
        <v>1</v>
      </c>
      <c r="AC28" s="8">
        <v>0</v>
      </c>
      <c r="AD28" s="8">
        <v>0</v>
      </c>
      <c r="AE28" s="8">
        <v>0</v>
      </c>
      <c r="AF28" s="8">
        <f t="shared" si="0"/>
        <v>0</v>
      </c>
      <c r="AG28" s="8">
        <f t="shared" si="1"/>
        <v>0</v>
      </c>
      <c r="AH28" s="8">
        <f t="shared" si="2"/>
        <v>0</v>
      </c>
      <c r="AI28" s="8">
        <f t="shared" si="3"/>
        <v>0</v>
      </c>
      <c r="AJ28" s="8" t="s">
        <v>188</v>
      </c>
      <c r="AK28" s="8" t="s">
        <v>217</v>
      </c>
      <c r="AL28" s="8" t="s">
        <v>647</v>
      </c>
    </row>
    <row r="29" spans="1:38" x14ac:dyDescent="0.35">
      <c r="A29" s="8">
        <v>445471</v>
      </c>
      <c r="B29" s="8">
        <v>127466</v>
      </c>
      <c r="C29" s="8" t="s">
        <v>188</v>
      </c>
      <c r="D29" s="8">
        <v>57074</v>
      </c>
      <c r="E29" s="8" t="s">
        <v>671</v>
      </c>
      <c r="F29" s="8">
        <v>221138</v>
      </c>
      <c r="G29" s="8">
        <v>0.1</v>
      </c>
      <c r="H29" s="8" t="s">
        <v>190</v>
      </c>
      <c r="I29" s="59">
        <v>41240</v>
      </c>
      <c r="J29" s="8" t="s">
        <v>191</v>
      </c>
      <c r="K29" s="8" t="s">
        <v>213</v>
      </c>
      <c r="L29" s="8" t="s">
        <v>193</v>
      </c>
      <c r="M29" s="8" t="s">
        <v>195</v>
      </c>
      <c r="N29" s="8" t="s">
        <v>195</v>
      </c>
      <c r="O29" s="8" t="s">
        <v>224</v>
      </c>
      <c r="P29" s="8" t="s">
        <v>672</v>
      </c>
      <c r="Q29" s="8" t="s">
        <v>673</v>
      </c>
      <c r="R29" s="8" t="s">
        <v>188</v>
      </c>
      <c r="S29" s="8" t="s">
        <v>674</v>
      </c>
      <c r="T29" s="8" t="s">
        <v>201</v>
      </c>
      <c r="U29" s="8" t="s">
        <v>191</v>
      </c>
      <c r="V29" s="59">
        <v>42095</v>
      </c>
      <c r="W29" s="8" t="s">
        <v>203</v>
      </c>
      <c r="X29" s="8" t="s">
        <v>204</v>
      </c>
      <c r="Y29" s="8">
        <v>1</v>
      </c>
      <c r="Z29" s="8">
        <v>1</v>
      </c>
      <c r="AA29" s="8">
        <v>1</v>
      </c>
      <c r="AB29" s="8">
        <v>0</v>
      </c>
      <c r="AC29" s="8">
        <v>0</v>
      </c>
      <c r="AD29" s="8">
        <v>0</v>
      </c>
      <c r="AE29" s="8">
        <v>0</v>
      </c>
      <c r="AF29" s="8">
        <f t="shared" si="0"/>
        <v>1</v>
      </c>
      <c r="AG29" s="8">
        <f t="shared" si="1"/>
        <v>0</v>
      </c>
      <c r="AH29" s="8">
        <f t="shared" si="2"/>
        <v>1</v>
      </c>
      <c r="AI29" s="8">
        <f t="shared" si="3"/>
        <v>1</v>
      </c>
      <c r="AJ29" s="8" t="s">
        <v>188</v>
      </c>
      <c r="AK29" s="8" t="s">
        <v>217</v>
      </c>
      <c r="AL29" s="8" t="s">
        <v>647</v>
      </c>
    </row>
    <row r="30" spans="1:38" x14ac:dyDescent="0.35">
      <c r="A30" s="8">
        <v>447554</v>
      </c>
      <c r="B30" s="8">
        <v>131635</v>
      </c>
      <c r="C30" s="8" t="s">
        <v>188</v>
      </c>
      <c r="D30" s="8">
        <v>60168</v>
      </c>
      <c r="E30" s="8" t="s">
        <v>675</v>
      </c>
      <c r="F30" s="8">
        <v>240028</v>
      </c>
      <c r="G30" s="8">
        <v>92.69</v>
      </c>
      <c r="H30" s="8" t="s">
        <v>666</v>
      </c>
      <c r="I30" s="59">
        <v>41184</v>
      </c>
      <c r="J30" s="8" t="s">
        <v>202</v>
      </c>
      <c r="K30" s="8" t="s">
        <v>192</v>
      </c>
      <c r="L30" s="8" t="s">
        <v>193</v>
      </c>
      <c r="M30" s="8" t="s">
        <v>223</v>
      </c>
      <c r="N30" s="8" t="s">
        <v>195</v>
      </c>
      <c r="O30" s="8" t="s">
        <v>224</v>
      </c>
      <c r="P30" s="8" t="s">
        <v>676</v>
      </c>
      <c r="R30" s="8" t="s">
        <v>188</v>
      </c>
      <c r="S30" s="8" t="s">
        <v>677</v>
      </c>
      <c r="T30" s="8" t="s">
        <v>391</v>
      </c>
      <c r="U30" s="8" t="s">
        <v>191</v>
      </c>
      <c r="V30" s="59">
        <v>42005</v>
      </c>
      <c r="W30" s="8" t="s">
        <v>203</v>
      </c>
      <c r="X30" s="8" t="s">
        <v>554</v>
      </c>
      <c r="Y30" s="8">
        <v>1200</v>
      </c>
      <c r="Z30" s="8">
        <v>479</v>
      </c>
      <c r="AA30" s="8">
        <v>0</v>
      </c>
      <c r="AB30" s="8">
        <v>0</v>
      </c>
      <c r="AC30" s="8">
        <v>0</v>
      </c>
      <c r="AD30" s="8">
        <v>0</v>
      </c>
      <c r="AE30" s="8">
        <v>0</v>
      </c>
      <c r="AF30" s="8">
        <f t="shared" si="0"/>
        <v>479</v>
      </c>
      <c r="AG30" s="8">
        <f t="shared" si="1"/>
        <v>0</v>
      </c>
      <c r="AH30" s="8">
        <f t="shared" si="2"/>
        <v>479</v>
      </c>
      <c r="AI30" s="8">
        <f t="shared" si="3"/>
        <v>0</v>
      </c>
      <c r="AJ30" s="8" t="s">
        <v>188</v>
      </c>
      <c r="AK30" s="8" t="s">
        <v>245</v>
      </c>
      <c r="AL30" s="8" t="s">
        <v>670</v>
      </c>
    </row>
    <row r="31" spans="1:38" x14ac:dyDescent="0.35">
      <c r="A31" s="8">
        <v>447554</v>
      </c>
      <c r="B31" s="8">
        <v>131635</v>
      </c>
      <c r="C31" s="8" t="s">
        <v>188</v>
      </c>
      <c r="D31" s="8">
        <v>60168</v>
      </c>
      <c r="E31" s="8" t="s">
        <v>675</v>
      </c>
      <c r="F31" s="8">
        <v>240028</v>
      </c>
      <c r="G31" s="8">
        <v>92.69</v>
      </c>
      <c r="H31" s="8" t="s">
        <v>666</v>
      </c>
      <c r="I31" s="59">
        <v>41184</v>
      </c>
      <c r="J31" s="8" t="s">
        <v>202</v>
      </c>
      <c r="K31" s="8" t="s">
        <v>192</v>
      </c>
      <c r="L31" s="8" t="s">
        <v>230</v>
      </c>
      <c r="M31" s="8" t="s">
        <v>223</v>
      </c>
      <c r="N31" s="8" t="s">
        <v>195</v>
      </c>
      <c r="O31" s="8" t="s">
        <v>224</v>
      </c>
      <c r="P31" s="8" t="s">
        <v>676</v>
      </c>
      <c r="R31" s="8" t="s">
        <v>188</v>
      </c>
      <c r="S31" s="8" t="s">
        <v>677</v>
      </c>
      <c r="T31" s="8" t="s">
        <v>391</v>
      </c>
      <c r="U31" s="8" t="s">
        <v>191</v>
      </c>
      <c r="V31" s="59">
        <v>42005</v>
      </c>
      <c r="W31" s="8" t="s">
        <v>203</v>
      </c>
      <c r="X31" s="8" t="s">
        <v>554</v>
      </c>
      <c r="Y31" s="8">
        <v>800</v>
      </c>
      <c r="Z31" s="8">
        <v>389</v>
      </c>
      <c r="AA31" s="8">
        <v>0</v>
      </c>
      <c r="AB31" s="8">
        <v>0</v>
      </c>
      <c r="AC31" s="8">
        <v>0</v>
      </c>
      <c r="AD31" s="8">
        <v>0</v>
      </c>
      <c r="AE31" s="8">
        <v>0</v>
      </c>
      <c r="AF31" s="8">
        <f t="shared" si="0"/>
        <v>389</v>
      </c>
      <c r="AG31" s="8">
        <f t="shared" si="1"/>
        <v>0</v>
      </c>
      <c r="AH31" s="8">
        <f t="shared" si="2"/>
        <v>389</v>
      </c>
      <c r="AI31" s="8">
        <f t="shared" si="3"/>
        <v>0</v>
      </c>
      <c r="AJ31" s="8" t="s">
        <v>188</v>
      </c>
      <c r="AK31" s="8" t="s">
        <v>245</v>
      </c>
      <c r="AL31" s="8" t="s">
        <v>670</v>
      </c>
    </row>
    <row r="32" spans="1:38" x14ac:dyDescent="0.35">
      <c r="A32" s="8">
        <v>448056</v>
      </c>
      <c r="B32" s="8">
        <v>129464</v>
      </c>
      <c r="C32" s="8" t="s">
        <v>188</v>
      </c>
      <c r="D32" s="8">
        <v>60532</v>
      </c>
      <c r="E32" s="8" t="s">
        <v>678</v>
      </c>
      <c r="F32" s="8">
        <v>252181</v>
      </c>
      <c r="G32" s="8">
        <v>0.03</v>
      </c>
      <c r="H32" s="8" t="s">
        <v>190</v>
      </c>
      <c r="I32" s="59">
        <v>41438</v>
      </c>
      <c r="J32" s="8" t="s">
        <v>202</v>
      </c>
      <c r="K32" s="8" t="s">
        <v>213</v>
      </c>
      <c r="L32" s="8" t="s">
        <v>193</v>
      </c>
      <c r="M32" s="8" t="s">
        <v>372</v>
      </c>
      <c r="N32" s="8" t="s">
        <v>195</v>
      </c>
      <c r="O32" s="8" t="s">
        <v>210</v>
      </c>
      <c r="P32" s="8" t="s">
        <v>679</v>
      </c>
      <c r="R32" s="8" t="s">
        <v>188</v>
      </c>
      <c r="S32" s="8" t="s">
        <v>680</v>
      </c>
      <c r="T32" s="8" t="s">
        <v>201</v>
      </c>
      <c r="U32" s="8" t="s">
        <v>202</v>
      </c>
      <c r="V32" s="59">
        <v>42095</v>
      </c>
      <c r="W32" s="8" t="s">
        <v>207</v>
      </c>
      <c r="X32" s="8" t="s">
        <v>204</v>
      </c>
      <c r="Y32" s="8">
        <v>1</v>
      </c>
      <c r="Z32" s="8">
        <v>1</v>
      </c>
      <c r="AA32" s="8">
        <v>1</v>
      </c>
      <c r="AB32" s="8">
        <v>0</v>
      </c>
      <c r="AC32" s="8">
        <v>0</v>
      </c>
      <c r="AD32" s="8">
        <v>0</v>
      </c>
      <c r="AE32" s="8">
        <v>0</v>
      </c>
      <c r="AF32" s="8">
        <f t="shared" si="0"/>
        <v>1</v>
      </c>
      <c r="AG32" s="8">
        <f t="shared" si="1"/>
        <v>0</v>
      </c>
      <c r="AH32" s="8">
        <f t="shared" si="2"/>
        <v>1</v>
      </c>
      <c r="AI32" s="8">
        <f t="shared" si="3"/>
        <v>1</v>
      </c>
      <c r="AJ32" s="8" t="s">
        <v>188</v>
      </c>
      <c r="AK32" s="8" t="s">
        <v>245</v>
      </c>
      <c r="AL32" s="8" t="s">
        <v>670</v>
      </c>
    </row>
    <row r="33" spans="1:38" x14ac:dyDescent="0.35">
      <c r="A33" s="8">
        <v>455835</v>
      </c>
      <c r="B33" s="8">
        <v>115157</v>
      </c>
      <c r="C33" s="8" t="s">
        <v>188</v>
      </c>
      <c r="D33" s="8">
        <v>61515</v>
      </c>
      <c r="E33" s="8" t="s">
        <v>681</v>
      </c>
      <c r="F33" s="8">
        <v>273979</v>
      </c>
      <c r="G33" s="8">
        <v>0.09</v>
      </c>
      <c r="H33" s="8" t="s">
        <v>190</v>
      </c>
      <c r="I33" s="59">
        <v>41606</v>
      </c>
      <c r="J33" s="8" t="s">
        <v>202</v>
      </c>
      <c r="K33" s="8" t="s">
        <v>213</v>
      </c>
      <c r="L33" s="8" t="s">
        <v>193</v>
      </c>
      <c r="M33" s="8" t="s">
        <v>195</v>
      </c>
      <c r="N33" s="8" t="s">
        <v>195</v>
      </c>
      <c r="O33" s="8" t="s">
        <v>196</v>
      </c>
      <c r="P33" s="8" t="s">
        <v>682</v>
      </c>
      <c r="Q33" s="8" t="s">
        <v>325</v>
      </c>
      <c r="R33" s="8" t="s">
        <v>319</v>
      </c>
      <c r="S33" s="8" t="s">
        <v>683</v>
      </c>
      <c r="T33" s="8" t="s">
        <v>201</v>
      </c>
      <c r="U33" s="8" t="s">
        <v>202</v>
      </c>
      <c r="V33" s="59">
        <v>42736</v>
      </c>
      <c r="W33" s="8" t="s">
        <v>203</v>
      </c>
      <c r="X33" s="8" t="s">
        <v>211</v>
      </c>
      <c r="Y33" s="8">
        <v>1</v>
      </c>
      <c r="Z33" s="8">
        <v>1</v>
      </c>
      <c r="AA33" s="8">
        <v>0</v>
      </c>
      <c r="AB33" s="8">
        <v>0</v>
      </c>
      <c r="AC33" s="8">
        <v>1</v>
      </c>
      <c r="AD33" s="8">
        <v>1</v>
      </c>
      <c r="AE33" s="8">
        <v>1</v>
      </c>
      <c r="AF33" s="8">
        <f t="shared" si="0"/>
        <v>1</v>
      </c>
      <c r="AG33" s="8">
        <f t="shared" si="1"/>
        <v>0</v>
      </c>
      <c r="AH33" s="8">
        <f t="shared" si="2"/>
        <v>1</v>
      </c>
      <c r="AI33" s="8">
        <f t="shared" si="3"/>
        <v>0</v>
      </c>
      <c r="AJ33" s="8" t="s">
        <v>658</v>
      </c>
      <c r="AK33" s="8" t="s">
        <v>241</v>
      </c>
      <c r="AL33" s="8" t="s">
        <v>647</v>
      </c>
    </row>
    <row r="34" spans="1:38" x14ac:dyDescent="0.35">
      <c r="A34" s="8">
        <v>457609</v>
      </c>
      <c r="B34" s="8">
        <v>115491</v>
      </c>
      <c r="C34" s="8" t="s">
        <v>188</v>
      </c>
      <c r="D34" s="8">
        <v>57900</v>
      </c>
      <c r="E34" s="8" t="s">
        <v>684</v>
      </c>
      <c r="F34" s="8">
        <v>290927</v>
      </c>
      <c r="G34" s="8">
        <v>3.54</v>
      </c>
      <c r="H34" s="8" t="s">
        <v>190</v>
      </c>
      <c r="I34" s="59">
        <v>41778</v>
      </c>
      <c r="J34" s="8" t="s">
        <v>191</v>
      </c>
      <c r="K34" s="8" t="s">
        <v>213</v>
      </c>
      <c r="L34" s="8" t="s">
        <v>193</v>
      </c>
      <c r="M34" s="8" t="s">
        <v>195</v>
      </c>
      <c r="N34" s="8" t="s">
        <v>195</v>
      </c>
      <c r="O34" s="8" t="s">
        <v>196</v>
      </c>
      <c r="P34" s="8" t="s">
        <v>685</v>
      </c>
      <c r="Q34" s="8" t="s">
        <v>460</v>
      </c>
      <c r="R34" s="8" t="s">
        <v>319</v>
      </c>
      <c r="S34" s="8" t="s">
        <v>686</v>
      </c>
      <c r="T34" s="8" t="s">
        <v>201</v>
      </c>
      <c r="U34" s="8" t="s">
        <v>202</v>
      </c>
      <c r="V34" s="59">
        <v>42874</v>
      </c>
      <c r="W34" s="8" t="s">
        <v>203</v>
      </c>
      <c r="X34" s="8" t="s">
        <v>206</v>
      </c>
      <c r="Y34" s="8">
        <v>0</v>
      </c>
      <c r="Z34" s="8">
        <v>0</v>
      </c>
      <c r="AA34" s="8">
        <v>0</v>
      </c>
      <c r="AB34" s="8">
        <v>0</v>
      </c>
      <c r="AC34" s="8">
        <v>1</v>
      </c>
      <c r="AD34" s="8">
        <v>1</v>
      </c>
      <c r="AE34" s="8">
        <v>0</v>
      </c>
      <c r="AF34" s="8">
        <f t="shared" si="0"/>
        <v>0</v>
      </c>
      <c r="AG34" s="8">
        <f t="shared" si="1"/>
        <v>1</v>
      </c>
      <c r="AH34" s="8">
        <f t="shared" si="2"/>
        <v>-1</v>
      </c>
      <c r="AI34" s="8">
        <f t="shared" si="3"/>
        <v>0</v>
      </c>
      <c r="AJ34" s="8" t="s">
        <v>658</v>
      </c>
      <c r="AK34" s="8" t="s">
        <v>241</v>
      </c>
      <c r="AL34" s="8" t="s">
        <v>647</v>
      </c>
    </row>
    <row r="35" spans="1:38" x14ac:dyDescent="0.35">
      <c r="A35" s="8">
        <v>457609</v>
      </c>
      <c r="B35" s="8">
        <v>115491</v>
      </c>
      <c r="C35" s="8" t="s">
        <v>188</v>
      </c>
      <c r="D35" s="8">
        <v>57900</v>
      </c>
      <c r="E35" s="8" t="s">
        <v>684</v>
      </c>
      <c r="F35" s="8">
        <v>290927</v>
      </c>
      <c r="G35" s="8">
        <v>3.54</v>
      </c>
      <c r="H35" s="8" t="s">
        <v>190</v>
      </c>
      <c r="I35" s="59">
        <v>41778</v>
      </c>
      <c r="J35" s="8" t="s">
        <v>191</v>
      </c>
      <c r="K35" s="8" t="s">
        <v>213</v>
      </c>
      <c r="L35" s="8" t="s">
        <v>193</v>
      </c>
      <c r="M35" s="8" t="s">
        <v>195</v>
      </c>
      <c r="N35" s="8" t="s">
        <v>195</v>
      </c>
      <c r="O35" s="8" t="s">
        <v>196</v>
      </c>
      <c r="P35" s="8" t="s">
        <v>685</v>
      </c>
      <c r="Q35" s="8" t="s">
        <v>460</v>
      </c>
      <c r="R35" s="8" t="s">
        <v>319</v>
      </c>
      <c r="S35" s="8" t="s">
        <v>686</v>
      </c>
      <c r="T35" s="8" t="s">
        <v>201</v>
      </c>
      <c r="U35" s="8" t="s">
        <v>202</v>
      </c>
      <c r="V35" s="59">
        <v>42874</v>
      </c>
      <c r="W35" s="8" t="s">
        <v>203</v>
      </c>
      <c r="X35" s="8" t="s">
        <v>229</v>
      </c>
      <c r="Y35" s="8">
        <v>1</v>
      </c>
      <c r="Z35" s="8">
        <v>1</v>
      </c>
      <c r="AA35" s="8">
        <v>1</v>
      </c>
      <c r="AB35" s="8">
        <v>1</v>
      </c>
      <c r="AC35" s="8">
        <v>0</v>
      </c>
      <c r="AD35" s="8">
        <v>0</v>
      </c>
      <c r="AE35" s="8">
        <v>0</v>
      </c>
      <c r="AF35" s="8">
        <f t="shared" si="0"/>
        <v>0</v>
      </c>
      <c r="AG35" s="8">
        <f t="shared" si="1"/>
        <v>0</v>
      </c>
      <c r="AH35" s="8">
        <f t="shared" si="2"/>
        <v>0</v>
      </c>
      <c r="AI35" s="8">
        <f t="shared" si="3"/>
        <v>0</v>
      </c>
      <c r="AJ35" s="8" t="s">
        <v>658</v>
      </c>
      <c r="AK35" s="8" t="s">
        <v>241</v>
      </c>
      <c r="AL35" s="8" t="s">
        <v>647</v>
      </c>
    </row>
    <row r="36" spans="1:38" x14ac:dyDescent="0.35">
      <c r="A36" s="8">
        <v>446678</v>
      </c>
      <c r="B36" s="8">
        <v>135001</v>
      </c>
      <c r="C36" s="8" t="s">
        <v>188</v>
      </c>
      <c r="D36" s="8">
        <v>62741</v>
      </c>
      <c r="E36" s="8" t="s">
        <v>687</v>
      </c>
      <c r="F36" s="8">
        <v>293172</v>
      </c>
      <c r="G36" s="8">
        <v>5.99</v>
      </c>
      <c r="H36" s="8" t="s">
        <v>666</v>
      </c>
      <c r="I36" s="59">
        <v>41732</v>
      </c>
      <c r="J36" s="8" t="s">
        <v>202</v>
      </c>
      <c r="K36" s="8" t="s">
        <v>192</v>
      </c>
      <c r="L36" s="8" t="s">
        <v>193</v>
      </c>
      <c r="M36" s="8" t="s">
        <v>688</v>
      </c>
      <c r="N36" s="8" t="s">
        <v>195</v>
      </c>
      <c r="O36" s="8" t="s">
        <v>224</v>
      </c>
      <c r="P36" s="8" t="s">
        <v>689</v>
      </c>
      <c r="Q36" s="8" t="s">
        <v>690</v>
      </c>
      <c r="R36" s="8" t="s">
        <v>188</v>
      </c>
      <c r="S36" s="8" t="s">
        <v>691</v>
      </c>
      <c r="T36" s="8" t="s">
        <v>201</v>
      </c>
      <c r="U36" s="8" t="s">
        <v>191</v>
      </c>
      <c r="W36" s="8" t="s">
        <v>692</v>
      </c>
      <c r="X36" s="8" t="s">
        <v>554</v>
      </c>
      <c r="Y36" s="8">
        <v>90</v>
      </c>
      <c r="Z36" s="8">
        <v>30</v>
      </c>
      <c r="AA36" s="8">
        <v>0</v>
      </c>
      <c r="AB36" s="8">
        <v>0</v>
      </c>
      <c r="AC36" s="8">
        <v>0</v>
      </c>
      <c r="AD36" s="8">
        <v>0</v>
      </c>
      <c r="AE36" s="8">
        <v>0</v>
      </c>
      <c r="AF36" s="8">
        <f t="shared" si="0"/>
        <v>30</v>
      </c>
      <c r="AG36" s="8">
        <f t="shared" si="1"/>
        <v>0</v>
      </c>
      <c r="AH36" s="8">
        <f t="shared" si="2"/>
        <v>30</v>
      </c>
      <c r="AI36" s="8">
        <f t="shared" si="3"/>
        <v>0</v>
      </c>
      <c r="AJ36" s="8" t="s">
        <v>658</v>
      </c>
      <c r="AK36" s="8" t="s">
        <v>241</v>
      </c>
      <c r="AL36" s="8" t="s">
        <v>647</v>
      </c>
    </row>
    <row r="37" spans="1:38" x14ac:dyDescent="0.35">
      <c r="A37" s="8">
        <v>447485</v>
      </c>
      <c r="B37" s="8">
        <v>131585</v>
      </c>
      <c r="C37" s="8" t="s">
        <v>188</v>
      </c>
      <c r="D37" s="8">
        <v>60168</v>
      </c>
      <c r="E37" s="8" t="s">
        <v>693</v>
      </c>
      <c r="F37" s="8">
        <v>294127</v>
      </c>
      <c r="G37" s="8">
        <v>26.15</v>
      </c>
      <c r="H37" s="8" t="s">
        <v>222</v>
      </c>
      <c r="I37" s="59">
        <v>41732</v>
      </c>
      <c r="J37" s="8" t="s">
        <v>191</v>
      </c>
      <c r="K37" s="8" t="s">
        <v>192</v>
      </c>
      <c r="L37" s="8" t="s">
        <v>193</v>
      </c>
      <c r="M37" s="8" t="s">
        <v>223</v>
      </c>
      <c r="N37" s="8" t="s">
        <v>195</v>
      </c>
      <c r="O37" s="8" t="s">
        <v>224</v>
      </c>
      <c r="P37" s="8" t="s">
        <v>676</v>
      </c>
      <c r="R37" s="8" t="s">
        <v>188</v>
      </c>
      <c r="S37" s="8" t="s">
        <v>694</v>
      </c>
      <c r="T37" s="8" t="s">
        <v>201</v>
      </c>
      <c r="U37" s="8" t="s">
        <v>191</v>
      </c>
      <c r="V37" s="59">
        <v>42075</v>
      </c>
      <c r="W37" s="8" t="s">
        <v>207</v>
      </c>
      <c r="X37" s="8" t="s">
        <v>204</v>
      </c>
      <c r="Y37" s="8">
        <v>39</v>
      </c>
      <c r="Z37" s="8">
        <v>39</v>
      </c>
      <c r="AA37" s="8">
        <v>39</v>
      </c>
      <c r="AB37" s="8">
        <v>35</v>
      </c>
      <c r="AC37" s="8">
        <v>0</v>
      </c>
      <c r="AD37" s="8">
        <v>0</v>
      </c>
      <c r="AE37" s="8">
        <v>0</v>
      </c>
      <c r="AF37" s="8">
        <f t="shared" si="0"/>
        <v>4</v>
      </c>
      <c r="AG37" s="8">
        <f t="shared" si="1"/>
        <v>0</v>
      </c>
      <c r="AH37" s="8">
        <f t="shared" si="2"/>
        <v>4</v>
      </c>
      <c r="AI37" s="8">
        <f t="shared" si="3"/>
        <v>4</v>
      </c>
      <c r="AJ37" s="8" t="s">
        <v>188</v>
      </c>
      <c r="AK37" s="8" t="s">
        <v>245</v>
      </c>
      <c r="AL37" s="8" t="s">
        <v>670</v>
      </c>
    </row>
    <row r="38" spans="1:38" x14ac:dyDescent="0.35">
      <c r="A38" s="8">
        <v>447485</v>
      </c>
      <c r="B38" s="8">
        <v>131585</v>
      </c>
      <c r="C38" s="8" t="s">
        <v>188</v>
      </c>
      <c r="D38" s="8">
        <v>60168</v>
      </c>
      <c r="E38" s="8" t="s">
        <v>693</v>
      </c>
      <c r="F38" s="8">
        <v>294127</v>
      </c>
      <c r="G38" s="8">
        <v>26.15</v>
      </c>
      <c r="H38" s="8" t="s">
        <v>222</v>
      </c>
      <c r="I38" s="59">
        <v>41732</v>
      </c>
      <c r="J38" s="8" t="s">
        <v>191</v>
      </c>
      <c r="K38" s="8" t="s">
        <v>192</v>
      </c>
      <c r="L38" s="8" t="s">
        <v>193</v>
      </c>
      <c r="M38" s="8" t="s">
        <v>223</v>
      </c>
      <c r="N38" s="8" t="s">
        <v>195</v>
      </c>
      <c r="O38" s="8" t="s">
        <v>224</v>
      </c>
      <c r="P38" s="8" t="s">
        <v>676</v>
      </c>
      <c r="R38" s="8" t="s">
        <v>188</v>
      </c>
      <c r="S38" s="8" t="s">
        <v>694</v>
      </c>
      <c r="T38" s="8" t="s">
        <v>201</v>
      </c>
      <c r="U38" s="8" t="s">
        <v>191</v>
      </c>
      <c r="V38" s="59">
        <v>42075</v>
      </c>
      <c r="W38" s="8" t="s">
        <v>203</v>
      </c>
      <c r="X38" s="8" t="s">
        <v>204</v>
      </c>
      <c r="Y38" s="8">
        <v>26</v>
      </c>
      <c r="Z38" s="8">
        <v>26</v>
      </c>
      <c r="AA38" s="8">
        <v>26</v>
      </c>
      <c r="AB38" s="8">
        <v>26</v>
      </c>
      <c r="AC38" s="8">
        <v>0</v>
      </c>
      <c r="AD38" s="8">
        <v>0</v>
      </c>
      <c r="AE38" s="8">
        <v>0</v>
      </c>
      <c r="AF38" s="8">
        <f t="shared" si="0"/>
        <v>0</v>
      </c>
      <c r="AG38" s="8">
        <f t="shared" si="1"/>
        <v>0</v>
      </c>
      <c r="AH38" s="8">
        <f t="shared" si="2"/>
        <v>0</v>
      </c>
      <c r="AI38" s="8">
        <f t="shared" si="3"/>
        <v>0</v>
      </c>
      <c r="AJ38" s="8" t="s">
        <v>188</v>
      </c>
      <c r="AK38" s="8" t="s">
        <v>245</v>
      </c>
      <c r="AL38" s="8" t="s">
        <v>670</v>
      </c>
    </row>
    <row r="39" spans="1:38" x14ac:dyDescent="0.35">
      <c r="A39" s="8">
        <v>447485</v>
      </c>
      <c r="B39" s="8">
        <v>131585</v>
      </c>
      <c r="C39" s="8" t="s">
        <v>188</v>
      </c>
      <c r="D39" s="8">
        <v>60168</v>
      </c>
      <c r="E39" s="8" t="s">
        <v>693</v>
      </c>
      <c r="F39" s="8">
        <v>294127</v>
      </c>
      <c r="G39" s="8">
        <v>26.15</v>
      </c>
      <c r="H39" s="8" t="s">
        <v>222</v>
      </c>
      <c r="I39" s="59">
        <v>41732</v>
      </c>
      <c r="J39" s="8" t="s">
        <v>191</v>
      </c>
      <c r="K39" s="8" t="s">
        <v>192</v>
      </c>
      <c r="L39" s="8" t="s">
        <v>193</v>
      </c>
      <c r="M39" s="8" t="s">
        <v>223</v>
      </c>
      <c r="N39" s="8" t="s">
        <v>195</v>
      </c>
      <c r="O39" s="8" t="s">
        <v>224</v>
      </c>
      <c r="P39" s="8" t="s">
        <v>676</v>
      </c>
      <c r="R39" s="8" t="s">
        <v>188</v>
      </c>
      <c r="S39" s="8" t="s">
        <v>694</v>
      </c>
      <c r="T39" s="8" t="s">
        <v>201</v>
      </c>
      <c r="U39" s="8" t="s">
        <v>191</v>
      </c>
      <c r="V39" s="59">
        <v>42075</v>
      </c>
      <c r="W39" s="8" t="s">
        <v>203</v>
      </c>
      <c r="X39" s="8" t="s">
        <v>206</v>
      </c>
      <c r="Y39" s="8">
        <v>61</v>
      </c>
      <c r="Z39" s="8">
        <v>61</v>
      </c>
      <c r="AA39" s="8">
        <v>61</v>
      </c>
      <c r="AB39" s="8">
        <v>61</v>
      </c>
      <c r="AC39" s="8">
        <v>0</v>
      </c>
      <c r="AD39" s="8">
        <v>0</v>
      </c>
      <c r="AE39" s="8">
        <v>0</v>
      </c>
      <c r="AF39" s="8">
        <f t="shared" si="0"/>
        <v>0</v>
      </c>
      <c r="AG39" s="8">
        <f t="shared" si="1"/>
        <v>0</v>
      </c>
      <c r="AH39" s="8">
        <f t="shared" si="2"/>
        <v>0</v>
      </c>
      <c r="AI39" s="8">
        <f t="shared" si="3"/>
        <v>0</v>
      </c>
      <c r="AJ39" s="8" t="s">
        <v>188</v>
      </c>
      <c r="AK39" s="8" t="s">
        <v>245</v>
      </c>
      <c r="AL39" s="8" t="s">
        <v>670</v>
      </c>
    </row>
    <row r="40" spans="1:38" x14ac:dyDescent="0.35">
      <c r="A40" s="8">
        <v>447485</v>
      </c>
      <c r="B40" s="8">
        <v>131585</v>
      </c>
      <c r="C40" s="8" t="s">
        <v>188</v>
      </c>
      <c r="D40" s="8">
        <v>60168</v>
      </c>
      <c r="E40" s="8" t="s">
        <v>693</v>
      </c>
      <c r="F40" s="8">
        <v>294127</v>
      </c>
      <c r="G40" s="8">
        <v>26.15</v>
      </c>
      <c r="H40" s="8" t="s">
        <v>222</v>
      </c>
      <c r="I40" s="59">
        <v>41732</v>
      </c>
      <c r="J40" s="8" t="s">
        <v>191</v>
      </c>
      <c r="K40" s="8" t="s">
        <v>192</v>
      </c>
      <c r="L40" s="8" t="s">
        <v>193</v>
      </c>
      <c r="M40" s="8" t="s">
        <v>223</v>
      </c>
      <c r="N40" s="8" t="s">
        <v>195</v>
      </c>
      <c r="O40" s="8" t="s">
        <v>224</v>
      </c>
      <c r="P40" s="8" t="s">
        <v>676</v>
      </c>
      <c r="R40" s="8" t="s">
        <v>188</v>
      </c>
      <c r="S40" s="8" t="s">
        <v>694</v>
      </c>
      <c r="T40" s="8" t="s">
        <v>201</v>
      </c>
      <c r="U40" s="8" t="s">
        <v>191</v>
      </c>
      <c r="V40" s="59">
        <v>42075</v>
      </c>
      <c r="W40" s="8" t="s">
        <v>203</v>
      </c>
      <c r="X40" s="8" t="s">
        <v>211</v>
      </c>
      <c r="Y40" s="8">
        <v>112</v>
      </c>
      <c r="Z40" s="8">
        <v>112</v>
      </c>
      <c r="AA40" s="8">
        <v>112</v>
      </c>
      <c r="AB40" s="8">
        <v>112</v>
      </c>
      <c r="AC40" s="8">
        <v>0</v>
      </c>
      <c r="AD40" s="8">
        <v>0</v>
      </c>
      <c r="AE40" s="8">
        <v>0</v>
      </c>
      <c r="AF40" s="8">
        <f t="shared" si="0"/>
        <v>0</v>
      </c>
      <c r="AG40" s="8">
        <f t="shared" si="1"/>
        <v>0</v>
      </c>
      <c r="AH40" s="8">
        <f t="shared" si="2"/>
        <v>0</v>
      </c>
      <c r="AI40" s="8">
        <f t="shared" si="3"/>
        <v>0</v>
      </c>
      <c r="AJ40" s="8" t="s">
        <v>188</v>
      </c>
      <c r="AK40" s="8" t="s">
        <v>245</v>
      </c>
      <c r="AL40" s="8" t="s">
        <v>670</v>
      </c>
    </row>
    <row r="41" spans="1:38" x14ac:dyDescent="0.35">
      <c r="A41" s="8">
        <v>447485</v>
      </c>
      <c r="B41" s="8">
        <v>131585</v>
      </c>
      <c r="C41" s="8" t="s">
        <v>188</v>
      </c>
      <c r="D41" s="8">
        <v>60168</v>
      </c>
      <c r="E41" s="8" t="s">
        <v>693</v>
      </c>
      <c r="F41" s="8">
        <v>294127</v>
      </c>
      <c r="G41" s="8">
        <v>26.15</v>
      </c>
      <c r="H41" s="8" t="s">
        <v>222</v>
      </c>
      <c r="I41" s="59">
        <v>41732</v>
      </c>
      <c r="J41" s="8" t="s">
        <v>191</v>
      </c>
      <c r="K41" s="8" t="s">
        <v>192</v>
      </c>
      <c r="L41" s="8" t="s">
        <v>193</v>
      </c>
      <c r="M41" s="8" t="s">
        <v>223</v>
      </c>
      <c r="N41" s="8" t="s">
        <v>195</v>
      </c>
      <c r="O41" s="8" t="s">
        <v>224</v>
      </c>
      <c r="P41" s="8" t="s">
        <v>676</v>
      </c>
      <c r="R41" s="8" t="s">
        <v>188</v>
      </c>
      <c r="S41" s="8" t="s">
        <v>694</v>
      </c>
      <c r="T41" s="8" t="s">
        <v>201</v>
      </c>
      <c r="U41" s="8" t="s">
        <v>191</v>
      </c>
      <c r="V41" s="59">
        <v>42075</v>
      </c>
      <c r="W41" s="8" t="s">
        <v>203</v>
      </c>
      <c r="X41" s="8" t="s">
        <v>229</v>
      </c>
      <c r="Y41" s="8">
        <v>22</v>
      </c>
      <c r="Z41" s="8">
        <v>22</v>
      </c>
      <c r="AA41" s="8">
        <v>22</v>
      </c>
      <c r="AB41" s="8">
        <v>22</v>
      </c>
      <c r="AC41" s="8">
        <v>0</v>
      </c>
      <c r="AD41" s="8">
        <v>0</v>
      </c>
      <c r="AE41" s="8">
        <v>0</v>
      </c>
      <c r="AF41" s="8">
        <f t="shared" si="0"/>
        <v>0</v>
      </c>
      <c r="AG41" s="8">
        <f t="shared" si="1"/>
        <v>0</v>
      </c>
      <c r="AH41" s="8">
        <f t="shared" si="2"/>
        <v>0</v>
      </c>
      <c r="AI41" s="8">
        <f t="shared" si="3"/>
        <v>0</v>
      </c>
      <c r="AJ41" s="8" t="s">
        <v>188</v>
      </c>
      <c r="AK41" s="8" t="s">
        <v>245</v>
      </c>
      <c r="AL41" s="8" t="s">
        <v>670</v>
      </c>
    </row>
    <row r="42" spans="1:38" x14ac:dyDescent="0.35">
      <c r="A42" s="8">
        <v>447485</v>
      </c>
      <c r="B42" s="8">
        <v>131585</v>
      </c>
      <c r="C42" s="8" t="s">
        <v>188</v>
      </c>
      <c r="D42" s="8">
        <v>60168</v>
      </c>
      <c r="E42" s="8" t="s">
        <v>693</v>
      </c>
      <c r="F42" s="8">
        <v>294127</v>
      </c>
      <c r="G42" s="8">
        <v>26.15</v>
      </c>
      <c r="H42" s="8" t="s">
        <v>222</v>
      </c>
      <c r="I42" s="59">
        <v>41732</v>
      </c>
      <c r="J42" s="8" t="s">
        <v>191</v>
      </c>
      <c r="K42" s="8" t="s">
        <v>192</v>
      </c>
      <c r="L42" s="8" t="s">
        <v>230</v>
      </c>
      <c r="M42" s="8" t="s">
        <v>223</v>
      </c>
      <c r="N42" s="8" t="s">
        <v>195</v>
      </c>
      <c r="O42" s="8" t="s">
        <v>224</v>
      </c>
      <c r="P42" s="8" t="s">
        <v>676</v>
      </c>
      <c r="R42" s="8" t="s">
        <v>188</v>
      </c>
      <c r="S42" s="8" t="s">
        <v>694</v>
      </c>
      <c r="T42" s="8" t="s">
        <v>201</v>
      </c>
      <c r="U42" s="8" t="s">
        <v>191</v>
      </c>
      <c r="V42" s="59">
        <v>42075</v>
      </c>
      <c r="W42" s="8" t="s">
        <v>207</v>
      </c>
      <c r="X42" s="8" t="s">
        <v>231</v>
      </c>
      <c r="Y42" s="8">
        <v>16</v>
      </c>
      <c r="Z42" s="8">
        <v>16</v>
      </c>
      <c r="AA42" s="8">
        <v>16</v>
      </c>
      <c r="AB42" s="8">
        <v>16</v>
      </c>
      <c r="AC42" s="8">
        <v>0</v>
      </c>
      <c r="AD42" s="8">
        <v>0</v>
      </c>
      <c r="AE42" s="8">
        <v>0</v>
      </c>
      <c r="AF42" s="8">
        <f t="shared" si="0"/>
        <v>0</v>
      </c>
      <c r="AG42" s="8">
        <f t="shared" si="1"/>
        <v>0</v>
      </c>
      <c r="AH42" s="8">
        <f t="shared" si="2"/>
        <v>0</v>
      </c>
      <c r="AI42" s="8">
        <f t="shared" si="3"/>
        <v>0</v>
      </c>
      <c r="AJ42" s="8" t="s">
        <v>188</v>
      </c>
      <c r="AK42" s="8" t="s">
        <v>245</v>
      </c>
      <c r="AL42" s="8" t="s">
        <v>670</v>
      </c>
    </row>
    <row r="43" spans="1:38" x14ac:dyDescent="0.35">
      <c r="A43" s="8">
        <v>447485</v>
      </c>
      <c r="B43" s="8">
        <v>131585</v>
      </c>
      <c r="C43" s="8" t="s">
        <v>188</v>
      </c>
      <c r="D43" s="8">
        <v>60168</v>
      </c>
      <c r="E43" s="8" t="s">
        <v>693</v>
      </c>
      <c r="F43" s="8">
        <v>294127</v>
      </c>
      <c r="G43" s="8">
        <v>26.15</v>
      </c>
      <c r="H43" s="8" t="s">
        <v>222</v>
      </c>
      <c r="I43" s="59">
        <v>41732</v>
      </c>
      <c r="J43" s="8" t="s">
        <v>191</v>
      </c>
      <c r="K43" s="8" t="s">
        <v>192</v>
      </c>
      <c r="L43" s="8" t="s">
        <v>230</v>
      </c>
      <c r="M43" s="8" t="s">
        <v>223</v>
      </c>
      <c r="N43" s="8" t="s">
        <v>195</v>
      </c>
      <c r="O43" s="8" t="s">
        <v>224</v>
      </c>
      <c r="P43" s="8" t="s">
        <v>676</v>
      </c>
      <c r="R43" s="8" t="s">
        <v>188</v>
      </c>
      <c r="S43" s="8" t="s">
        <v>694</v>
      </c>
      <c r="T43" s="8" t="s">
        <v>201</v>
      </c>
      <c r="U43" s="8" t="s">
        <v>191</v>
      </c>
      <c r="V43" s="59">
        <v>42075</v>
      </c>
      <c r="W43" s="8" t="s">
        <v>207</v>
      </c>
      <c r="X43" s="8" t="s">
        <v>204</v>
      </c>
      <c r="Y43" s="8">
        <v>32</v>
      </c>
      <c r="Z43" s="8">
        <v>32</v>
      </c>
      <c r="AA43" s="8">
        <v>32</v>
      </c>
      <c r="AB43" s="8">
        <v>32</v>
      </c>
      <c r="AC43" s="8">
        <v>0</v>
      </c>
      <c r="AD43" s="8">
        <v>0</v>
      </c>
      <c r="AE43" s="8">
        <v>0</v>
      </c>
      <c r="AF43" s="8">
        <f t="shared" si="0"/>
        <v>0</v>
      </c>
      <c r="AG43" s="8">
        <f t="shared" si="1"/>
        <v>0</v>
      </c>
      <c r="AH43" s="8">
        <f t="shared" si="2"/>
        <v>0</v>
      </c>
      <c r="AI43" s="8">
        <f t="shared" si="3"/>
        <v>0</v>
      </c>
      <c r="AJ43" s="8" t="s">
        <v>188</v>
      </c>
      <c r="AK43" s="8" t="s">
        <v>245</v>
      </c>
      <c r="AL43" s="8" t="s">
        <v>670</v>
      </c>
    </row>
    <row r="44" spans="1:38" x14ac:dyDescent="0.35">
      <c r="A44" s="8">
        <v>447485</v>
      </c>
      <c r="B44" s="8">
        <v>131585</v>
      </c>
      <c r="C44" s="8" t="s">
        <v>188</v>
      </c>
      <c r="D44" s="8">
        <v>60168</v>
      </c>
      <c r="E44" s="8" t="s">
        <v>693</v>
      </c>
      <c r="F44" s="8">
        <v>294127</v>
      </c>
      <c r="G44" s="8">
        <v>26.15</v>
      </c>
      <c r="H44" s="8" t="s">
        <v>222</v>
      </c>
      <c r="I44" s="59">
        <v>41732</v>
      </c>
      <c r="J44" s="8" t="s">
        <v>191</v>
      </c>
      <c r="K44" s="8" t="s">
        <v>192</v>
      </c>
      <c r="L44" s="8" t="s">
        <v>230</v>
      </c>
      <c r="M44" s="8" t="s">
        <v>223</v>
      </c>
      <c r="N44" s="8" t="s">
        <v>195</v>
      </c>
      <c r="O44" s="8" t="s">
        <v>224</v>
      </c>
      <c r="P44" s="8" t="s">
        <v>676</v>
      </c>
      <c r="R44" s="8" t="s">
        <v>188</v>
      </c>
      <c r="S44" s="8" t="s">
        <v>694</v>
      </c>
      <c r="T44" s="8" t="s">
        <v>201</v>
      </c>
      <c r="U44" s="8" t="s">
        <v>191</v>
      </c>
      <c r="V44" s="59">
        <v>42075</v>
      </c>
      <c r="W44" s="8" t="s">
        <v>203</v>
      </c>
      <c r="X44" s="8" t="s">
        <v>204</v>
      </c>
      <c r="Y44" s="8">
        <v>37</v>
      </c>
      <c r="Z44" s="8">
        <v>37</v>
      </c>
      <c r="AA44" s="8">
        <v>37</v>
      </c>
      <c r="AB44" s="8">
        <v>37</v>
      </c>
      <c r="AC44" s="8">
        <v>0</v>
      </c>
      <c r="AD44" s="8">
        <v>0</v>
      </c>
      <c r="AE44" s="8">
        <v>0</v>
      </c>
      <c r="AF44" s="8">
        <f t="shared" si="0"/>
        <v>0</v>
      </c>
      <c r="AG44" s="8">
        <f t="shared" si="1"/>
        <v>0</v>
      </c>
      <c r="AH44" s="8">
        <f t="shared" si="2"/>
        <v>0</v>
      </c>
      <c r="AI44" s="8">
        <f t="shared" si="3"/>
        <v>0</v>
      </c>
      <c r="AJ44" s="8" t="s">
        <v>188</v>
      </c>
      <c r="AK44" s="8" t="s">
        <v>245</v>
      </c>
      <c r="AL44" s="8" t="s">
        <v>670</v>
      </c>
    </row>
    <row r="45" spans="1:38" x14ac:dyDescent="0.35">
      <c r="A45" s="8">
        <v>447485</v>
      </c>
      <c r="B45" s="8">
        <v>131585</v>
      </c>
      <c r="C45" s="8" t="s">
        <v>188</v>
      </c>
      <c r="D45" s="8">
        <v>60168</v>
      </c>
      <c r="E45" s="8" t="s">
        <v>693</v>
      </c>
      <c r="F45" s="8">
        <v>294127</v>
      </c>
      <c r="G45" s="8">
        <v>26.15</v>
      </c>
      <c r="H45" s="8" t="s">
        <v>222</v>
      </c>
      <c r="I45" s="59">
        <v>41732</v>
      </c>
      <c r="J45" s="8" t="s">
        <v>191</v>
      </c>
      <c r="K45" s="8" t="s">
        <v>192</v>
      </c>
      <c r="L45" s="8" t="s">
        <v>230</v>
      </c>
      <c r="M45" s="8" t="s">
        <v>223</v>
      </c>
      <c r="N45" s="8" t="s">
        <v>195</v>
      </c>
      <c r="O45" s="8" t="s">
        <v>224</v>
      </c>
      <c r="P45" s="8" t="s">
        <v>676</v>
      </c>
      <c r="R45" s="8" t="s">
        <v>188</v>
      </c>
      <c r="S45" s="8" t="s">
        <v>694</v>
      </c>
      <c r="T45" s="8" t="s">
        <v>201</v>
      </c>
      <c r="U45" s="8" t="s">
        <v>191</v>
      </c>
      <c r="V45" s="59">
        <v>42075</v>
      </c>
      <c r="W45" s="8" t="s">
        <v>203</v>
      </c>
      <c r="X45" s="8" t="s">
        <v>206</v>
      </c>
      <c r="Y45" s="8">
        <v>57</v>
      </c>
      <c r="Z45" s="8">
        <v>57</v>
      </c>
      <c r="AA45" s="8">
        <v>57</v>
      </c>
      <c r="AB45" s="8">
        <v>57</v>
      </c>
      <c r="AC45" s="8">
        <v>0</v>
      </c>
      <c r="AD45" s="8">
        <v>0</v>
      </c>
      <c r="AE45" s="8">
        <v>0</v>
      </c>
      <c r="AF45" s="8">
        <f t="shared" si="0"/>
        <v>0</v>
      </c>
      <c r="AG45" s="8">
        <f t="shared" si="1"/>
        <v>0</v>
      </c>
      <c r="AH45" s="8">
        <f t="shared" si="2"/>
        <v>0</v>
      </c>
      <c r="AI45" s="8">
        <f t="shared" si="3"/>
        <v>0</v>
      </c>
      <c r="AJ45" s="8" t="s">
        <v>188</v>
      </c>
      <c r="AK45" s="8" t="s">
        <v>245</v>
      </c>
      <c r="AL45" s="8" t="s">
        <v>670</v>
      </c>
    </row>
    <row r="46" spans="1:38" x14ac:dyDescent="0.35">
      <c r="A46" s="8">
        <v>447485</v>
      </c>
      <c r="B46" s="8">
        <v>131585</v>
      </c>
      <c r="C46" s="8" t="s">
        <v>188</v>
      </c>
      <c r="D46" s="8">
        <v>60168</v>
      </c>
      <c r="E46" s="8" t="s">
        <v>693</v>
      </c>
      <c r="F46" s="8">
        <v>294127</v>
      </c>
      <c r="G46" s="8">
        <v>26.15</v>
      </c>
      <c r="H46" s="8" t="s">
        <v>222</v>
      </c>
      <c r="I46" s="59">
        <v>41732</v>
      </c>
      <c r="J46" s="8" t="s">
        <v>191</v>
      </c>
      <c r="K46" s="8" t="s">
        <v>192</v>
      </c>
      <c r="L46" s="8" t="s">
        <v>230</v>
      </c>
      <c r="M46" s="8" t="s">
        <v>223</v>
      </c>
      <c r="N46" s="8" t="s">
        <v>195</v>
      </c>
      <c r="O46" s="8" t="s">
        <v>224</v>
      </c>
      <c r="P46" s="8" t="s">
        <v>676</v>
      </c>
      <c r="R46" s="8" t="s">
        <v>188</v>
      </c>
      <c r="S46" s="8" t="s">
        <v>694</v>
      </c>
      <c r="T46" s="8" t="s">
        <v>201</v>
      </c>
      <c r="U46" s="8" t="s">
        <v>191</v>
      </c>
      <c r="V46" s="59">
        <v>42075</v>
      </c>
      <c r="W46" s="8" t="s">
        <v>203</v>
      </c>
      <c r="X46" s="8" t="s">
        <v>211</v>
      </c>
      <c r="Y46" s="8">
        <v>21</v>
      </c>
      <c r="Z46" s="8">
        <v>21</v>
      </c>
      <c r="AA46" s="8">
        <v>21</v>
      </c>
      <c r="AB46" s="8">
        <v>21</v>
      </c>
      <c r="AC46" s="8">
        <v>0</v>
      </c>
      <c r="AD46" s="8">
        <v>0</v>
      </c>
      <c r="AE46" s="8">
        <v>0</v>
      </c>
      <c r="AF46" s="8">
        <f t="shared" si="0"/>
        <v>0</v>
      </c>
      <c r="AG46" s="8">
        <f t="shared" si="1"/>
        <v>0</v>
      </c>
      <c r="AH46" s="8">
        <f t="shared" si="2"/>
        <v>0</v>
      </c>
      <c r="AI46" s="8">
        <f t="shared" si="3"/>
        <v>0</v>
      </c>
      <c r="AJ46" s="8" t="s">
        <v>188</v>
      </c>
      <c r="AK46" s="8" t="s">
        <v>245</v>
      </c>
      <c r="AL46" s="8" t="s">
        <v>670</v>
      </c>
    </row>
    <row r="47" spans="1:38" x14ac:dyDescent="0.35">
      <c r="A47" s="8">
        <v>444497</v>
      </c>
      <c r="B47" s="8">
        <v>132441</v>
      </c>
      <c r="C47" s="8" t="s">
        <v>188</v>
      </c>
      <c r="D47" s="8">
        <v>63631</v>
      </c>
      <c r="E47" s="8" t="s">
        <v>695</v>
      </c>
      <c r="F47" s="8">
        <v>311738</v>
      </c>
      <c r="G47" s="8">
        <v>1.37</v>
      </c>
      <c r="H47" s="8" t="s">
        <v>190</v>
      </c>
      <c r="I47" s="59">
        <v>41976</v>
      </c>
      <c r="J47" s="8" t="s">
        <v>202</v>
      </c>
      <c r="K47" s="8" t="s">
        <v>213</v>
      </c>
      <c r="L47" s="8" t="s">
        <v>193</v>
      </c>
      <c r="M47" s="8" t="s">
        <v>195</v>
      </c>
      <c r="N47" s="8" t="s">
        <v>195</v>
      </c>
      <c r="O47" s="8" t="s">
        <v>196</v>
      </c>
      <c r="P47" s="8" t="s">
        <v>696</v>
      </c>
      <c r="Q47" s="8" t="s">
        <v>357</v>
      </c>
      <c r="R47" s="8" t="s">
        <v>188</v>
      </c>
      <c r="S47" s="8" t="s">
        <v>697</v>
      </c>
      <c r="T47" s="8" t="s">
        <v>201</v>
      </c>
      <c r="U47" s="8" t="s">
        <v>202</v>
      </c>
      <c r="V47" s="59">
        <v>43072</v>
      </c>
      <c r="W47" s="8" t="s">
        <v>203</v>
      </c>
      <c r="X47" s="8" t="s">
        <v>229</v>
      </c>
      <c r="Y47" s="8">
        <v>1</v>
      </c>
      <c r="Z47" s="8">
        <v>1</v>
      </c>
      <c r="AA47" s="8">
        <v>0</v>
      </c>
      <c r="AB47" s="8">
        <v>0</v>
      </c>
      <c r="AC47" s="8">
        <v>0</v>
      </c>
      <c r="AD47" s="8">
        <v>0</v>
      </c>
      <c r="AE47" s="8">
        <v>0</v>
      </c>
      <c r="AF47" s="8">
        <f t="shared" si="0"/>
        <v>1</v>
      </c>
      <c r="AG47" s="8">
        <f t="shared" si="1"/>
        <v>0</v>
      </c>
      <c r="AH47" s="8">
        <f t="shared" si="2"/>
        <v>1</v>
      </c>
      <c r="AI47" s="8">
        <f t="shared" si="3"/>
        <v>0</v>
      </c>
      <c r="AJ47" s="8" t="s">
        <v>658</v>
      </c>
      <c r="AK47" s="8" t="s">
        <v>241</v>
      </c>
      <c r="AL47" s="8" t="s">
        <v>647</v>
      </c>
    </row>
    <row r="48" spans="1:38" x14ac:dyDescent="0.35">
      <c r="A48" s="8">
        <v>444497</v>
      </c>
      <c r="B48" s="8">
        <v>132441</v>
      </c>
      <c r="C48" s="8" t="s">
        <v>188</v>
      </c>
      <c r="D48" s="8">
        <v>63631</v>
      </c>
      <c r="E48" s="8" t="s">
        <v>695</v>
      </c>
      <c r="F48" s="8">
        <v>311738</v>
      </c>
      <c r="G48" s="8">
        <v>1.37</v>
      </c>
      <c r="H48" s="8" t="s">
        <v>190</v>
      </c>
      <c r="I48" s="59">
        <v>41976</v>
      </c>
      <c r="J48" s="8" t="s">
        <v>202</v>
      </c>
      <c r="K48" s="8" t="s">
        <v>213</v>
      </c>
      <c r="L48" s="8" t="s">
        <v>193</v>
      </c>
      <c r="M48" s="8" t="s">
        <v>195</v>
      </c>
      <c r="N48" s="8" t="s">
        <v>195</v>
      </c>
      <c r="O48" s="8" t="s">
        <v>196</v>
      </c>
      <c r="P48" s="8" t="s">
        <v>696</v>
      </c>
      <c r="Q48" s="8" t="s">
        <v>357</v>
      </c>
      <c r="R48" s="8" t="s">
        <v>188</v>
      </c>
      <c r="S48" s="8" t="s">
        <v>697</v>
      </c>
      <c r="T48" s="8" t="s">
        <v>201</v>
      </c>
      <c r="U48" s="8" t="s">
        <v>202</v>
      </c>
      <c r="V48" s="59">
        <v>43072</v>
      </c>
      <c r="W48" s="8" t="s">
        <v>203</v>
      </c>
      <c r="X48" s="8" t="s">
        <v>554</v>
      </c>
      <c r="Y48" s="8">
        <v>0</v>
      </c>
      <c r="Z48" s="8">
        <v>0</v>
      </c>
      <c r="AA48" s="8">
        <v>0</v>
      </c>
      <c r="AB48" s="8">
        <v>0</v>
      </c>
      <c r="AC48" s="8">
        <v>1</v>
      </c>
      <c r="AD48" s="8">
        <v>1</v>
      </c>
      <c r="AE48" s="8">
        <v>0</v>
      </c>
      <c r="AF48" s="8">
        <f t="shared" si="0"/>
        <v>0</v>
      </c>
      <c r="AG48" s="8">
        <f t="shared" si="1"/>
        <v>1</v>
      </c>
      <c r="AH48" s="8">
        <f t="shared" si="2"/>
        <v>-1</v>
      </c>
      <c r="AI48" s="8">
        <f t="shared" si="3"/>
        <v>0</v>
      </c>
      <c r="AJ48" s="8" t="s">
        <v>658</v>
      </c>
      <c r="AK48" s="8" t="s">
        <v>241</v>
      </c>
      <c r="AL48" s="8" t="s">
        <v>647</v>
      </c>
    </row>
    <row r="49" spans="1:38" x14ac:dyDescent="0.35">
      <c r="A49" s="8">
        <v>448462</v>
      </c>
      <c r="B49" s="8">
        <v>129691</v>
      </c>
      <c r="C49" s="8" t="s">
        <v>188</v>
      </c>
      <c r="D49" s="8">
        <v>63823</v>
      </c>
      <c r="E49" s="8" t="s">
        <v>698</v>
      </c>
      <c r="F49" s="8">
        <v>315262</v>
      </c>
      <c r="G49" s="8">
        <v>0.28000000000000003</v>
      </c>
      <c r="H49" s="8" t="s">
        <v>190</v>
      </c>
      <c r="I49" s="59">
        <v>41978</v>
      </c>
      <c r="J49" s="8" t="s">
        <v>202</v>
      </c>
      <c r="K49" s="8" t="s">
        <v>192</v>
      </c>
      <c r="L49" s="8" t="s">
        <v>193</v>
      </c>
      <c r="M49" s="8" t="s">
        <v>699</v>
      </c>
      <c r="N49" s="8" t="s">
        <v>195</v>
      </c>
      <c r="O49" s="8" t="s">
        <v>196</v>
      </c>
      <c r="P49" s="8" t="s">
        <v>700</v>
      </c>
      <c r="R49" s="8" t="s">
        <v>188</v>
      </c>
      <c r="S49" s="8" t="s">
        <v>701</v>
      </c>
      <c r="T49" s="8" t="s">
        <v>201</v>
      </c>
      <c r="U49" s="8" t="s">
        <v>202</v>
      </c>
      <c r="V49" s="59">
        <v>42005</v>
      </c>
      <c r="W49" s="8" t="s">
        <v>203</v>
      </c>
      <c r="X49" s="8" t="s">
        <v>204</v>
      </c>
      <c r="Y49" s="8">
        <v>4</v>
      </c>
      <c r="Z49" s="8">
        <v>2</v>
      </c>
      <c r="AA49" s="8">
        <v>1</v>
      </c>
      <c r="AB49" s="8">
        <v>1</v>
      </c>
      <c r="AC49" s="8">
        <v>0</v>
      </c>
      <c r="AD49" s="8">
        <v>0</v>
      </c>
      <c r="AE49" s="8">
        <v>0</v>
      </c>
      <c r="AF49" s="8">
        <f t="shared" si="0"/>
        <v>1</v>
      </c>
      <c r="AG49" s="8">
        <f t="shared" si="1"/>
        <v>0</v>
      </c>
      <c r="AH49" s="8">
        <f t="shared" si="2"/>
        <v>1</v>
      </c>
      <c r="AI49" s="8">
        <f t="shared" si="3"/>
        <v>0</v>
      </c>
      <c r="AJ49" s="8" t="s">
        <v>188</v>
      </c>
      <c r="AK49" s="8" t="s">
        <v>217</v>
      </c>
      <c r="AL49" s="8" t="s">
        <v>647</v>
      </c>
    </row>
    <row r="50" spans="1:38" x14ac:dyDescent="0.35">
      <c r="A50" s="8">
        <v>448462</v>
      </c>
      <c r="B50" s="8">
        <v>129691</v>
      </c>
      <c r="C50" s="8" t="s">
        <v>188</v>
      </c>
      <c r="D50" s="8">
        <v>63823</v>
      </c>
      <c r="E50" s="8" t="s">
        <v>698</v>
      </c>
      <c r="F50" s="8">
        <v>315262</v>
      </c>
      <c r="G50" s="8">
        <v>0.28000000000000003</v>
      </c>
      <c r="H50" s="8" t="s">
        <v>190</v>
      </c>
      <c r="I50" s="59">
        <v>41978</v>
      </c>
      <c r="J50" s="8" t="s">
        <v>202</v>
      </c>
      <c r="K50" s="8" t="s">
        <v>192</v>
      </c>
      <c r="L50" s="8" t="s">
        <v>193</v>
      </c>
      <c r="M50" s="8" t="s">
        <v>699</v>
      </c>
      <c r="N50" s="8" t="s">
        <v>195</v>
      </c>
      <c r="O50" s="8" t="s">
        <v>196</v>
      </c>
      <c r="P50" s="8" t="s">
        <v>700</v>
      </c>
      <c r="R50" s="8" t="s">
        <v>188</v>
      </c>
      <c r="S50" s="8" t="s">
        <v>701</v>
      </c>
      <c r="T50" s="8" t="s">
        <v>201</v>
      </c>
      <c r="U50" s="8" t="s">
        <v>202</v>
      </c>
      <c r="V50" s="59">
        <v>42005</v>
      </c>
      <c r="W50" s="8" t="s">
        <v>203</v>
      </c>
      <c r="X50" s="8" t="s">
        <v>206</v>
      </c>
      <c r="Y50" s="8">
        <v>6</v>
      </c>
      <c r="Z50" s="8">
        <v>6</v>
      </c>
      <c r="AA50" s="8">
        <v>6</v>
      </c>
      <c r="AB50" s="8">
        <v>6</v>
      </c>
      <c r="AC50" s="8">
        <v>0</v>
      </c>
      <c r="AD50" s="8">
        <v>0</v>
      </c>
      <c r="AE50" s="8">
        <v>0</v>
      </c>
      <c r="AF50" s="8">
        <f t="shared" si="0"/>
        <v>0</v>
      </c>
      <c r="AG50" s="8">
        <f t="shared" si="1"/>
        <v>0</v>
      </c>
      <c r="AH50" s="8">
        <f t="shared" si="2"/>
        <v>0</v>
      </c>
      <c r="AI50" s="8">
        <f t="shared" si="3"/>
        <v>0</v>
      </c>
      <c r="AJ50" s="8" t="s">
        <v>188</v>
      </c>
      <c r="AK50" s="8" t="s">
        <v>217</v>
      </c>
      <c r="AL50" s="8" t="s">
        <v>647</v>
      </c>
    </row>
    <row r="51" spans="1:38" x14ac:dyDescent="0.35">
      <c r="A51" s="8">
        <v>448462</v>
      </c>
      <c r="B51" s="8">
        <v>129691</v>
      </c>
      <c r="C51" s="8" t="s">
        <v>188</v>
      </c>
      <c r="D51" s="8">
        <v>63823</v>
      </c>
      <c r="E51" s="8" t="s">
        <v>698</v>
      </c>
      <c r="F51" s="8">
        <v>315262</v>
      </c>
      <c r="G51" s="8">
        <v>0.28000000000000003</v>
      </c>
      <c r="H51" s="8" t="s">
        <v>190</v>
      </c>
      <c r="I51" s="59">
        <v>41978</v>
      </c>
      <c r="J51" s="8" t="s">
        <v>202</v>
      </c>
      <c r="K51" s="8" t="s">
        <v>192</v>
      </c>
      <c r="L51" s="8" t="s">
        <v>193</v>
      </c>
      <c r="M51" s="8" t="s">
        <v>699</v>
      </c>
      <c r="N51" s="8" t="s">
        <v>195</v>
      </c>
      <c r="O51" s="8" t="s">
        <v>196</v>
      </c>
      <c r="P51" s="8" t="s">
        <v>700</v>
      </c>
      <c r="R51" s="8" t="s">
        <v>188</v>
      </c>
      <c r="S51" s="8" t="s">
        <v>701</v>
      </c>
      <c r="T51" s="8" t="s">
        <v>201</v>
      </c>
      <c r="U51" s="8" t="s">
        <v>202</v>
      </c>
      <c r="V51" s="59">
        <v>42005</v>
      </c>
      <c r="W51" s="8" t="s">
        <v>203</v>
      </c>
      <c r="X51" s="8" t="s">
        <v>211</v>
      </c>
      <c r="Y51" s="8">
        <v>6</v>
      </c>
      <c r="Z51" s="8">
        <v>6</v>
      </c>
      <c r="AA51" s="8">
        <v>6</v>
      </c>
      <c r="AB51" s="8">
        <v>6</v>
      </c>
      <c r="AC51" s="8">
        <v>0</v>
      </c>
      <c r="AD51" s="8">
        <v>0</v>
      </c>
      <c r="AE51" s="8">
        <v>0</v>
      </c>
      <c r="AF51" s="8">
        <f t="shared" si="0"/>
        <v>0</v>
      </c>
      <c r="AG51" s="8">
        <f t="shared" si="1"/>
        <v>0</v>
      </c>
      <c r="AH51" s="8">
        <f t="shared" si="2"/>
        <v>0</v>
      </c>
      <c r="AI51" s="8">
        <f t="shared" si="3"/>
        <v>0</v>
      </c>
      <c r="AJ51" s="8" t="s">
        <v>188</v>
      </c>
      <c r="AK51" s="8" t="s">
        <v>217</v>
      </c>
      <c r="AL51" s="8" t="s">
        <v>647</v>
      </c>
    </row>
    <row r="52" spans="1:38" x14ac:dyDescent="0.35">
      <c r="A52" s="8">
        <v>461403</v>
      </c>
      <c r="B52" s="8">
        <v>134349</v>
      </c>
      <c r="C52" s="8" t="s">
        <v>188</v>
      </c>
      <c r="D52" s="8">
        <v>65544</v>
      </c>
      <c r="E52" s="8" t="s">
        <v>702</v>
      </c>
      <c r="F52" s="8">
        <v>352676</v>
      </c>
      <c r="G52" s="8">
        <v>0.06</v>
      </c>
      <c r="H52" s="8" t="s">
        <v>190</v>
      </c>
      <c r="I52" s="59">
        <v>42324</v>
      </c>
      <c r="J52" s="8" t="s">
        <v>202</v>
      </c>
      <c r="K52" s="8" t="s">
        <v>213</v>
      </c>
      <c r="L52" s="8" t="s">
        <v>193</v>
      </c>
      <c r="M52" s="8" t="s">
        <v>214</v>
      </c>
      <c r="N52" s="8" t="s">
        <v>195</v>
      </c>
      <c r="O52" s="8" t="s">
        <v>210</v>
      </c>
      <c r="P52" s="8" t="s">
        <v>703</v>
      </c>
      <c r="Q52" s="8" t="s">
        <v>546</v>
      </c>
      <c r="R52" s="8" t="s">
        <v>300</v>
      </c>
      <c r="S52" s="8" t="s">
        <v>704</v>
      </c>
      <c r="T52" s="8" t="s">
        <v>201</v>
      </c>
      <c r="U52" s="8" t="s">
        <v>202</v>
      </c>
      <c r="V52" s="59">
        <v>42736</v>
      </c>
      <c r="W52" s="8" t="s">
        <v>203</v>
      </c>
      <c r="X52" s="8" t="s">
        <v>206</v>
      </c>
      <c r="Y52" s="8">
        <v>1</v>
      </c>
      <c r="Z52" s="8">
        <v>1</v>
      </c>
      <c r="AA52" s="8">
        <v>1</v>
      </c>
      <c r="AB52" s="8">
        <v>0</v>
      </c>
      <c r="AC52" s="8">
        <v>0</v>
      </c>
      <c r="AD52" s="8">
        <v>0</v>
      </c>
      <c r="AE52" s="8">
        <v>0</v>
      </c>
      <c r="AF52" s="8">
        <f t="shared" si="0"/>
        <v>1</v>
      </c>
      <c r="AG52" s="8">
        <f t="shared" si="1"/>
        <v>0</v>
      </c>
      <c r="AH52" s="8">
        <f t="shared" si="2"/>
        <v>1</v>
      </c>
      <c r="AI52" s="8">
        <f t="shared" si="3"/>
        <v>1</v>
      </c>
      <c r="AJ52" s="8" t="s">
        <v>546</v>
      </c>
      <c r="AK52" s="8" t="s">
        <v>322</v>
      </c>
      <c r="AL52" s="8" t="s">
        <v>647</v>
      </c>
    </row>
    <row r="53" spans="1:38" x14ac:dyDescent="0.35">
      <c r="A53" s="8">
        <v>461883</v>
      </c>
      <c r="B53" s="8">
        <v>133385</v>
      </c>
      <c r="C53" s="8" t="s">
        <v>188</v>
      </c>
      <c r="D53" s="8">
        <v>60166</v>
      </c>
      <c r="E53" s="8" t="s">
        <v>705</v>
      </c>
      <c r="F53" s="8">
        <v>496240</v>
      </c>
      <c r="G53" s="8">
        <v>0.04</v>
      </c>
      <c r="H53" s="8" t="s">
        <v>222</v>
      </c>
      <c r="I53" s="59">
        <v>42409</v>
      </c>
      <c r="J53" s="8" t="s">
        <v>191</v>
      </c>
      <c r="K53" s="8" t="s">
        <v>213</v>
      </c>
      <c r="L53" s="8" t="s">
        <v>193</v>
      </c>
      <c r="M53" s="8" t="s">
        <v>223</v>
      </c>
      <c r="N53" s="8" t="s">
        <v>195</v>
      </c>
      <c r="O53" s="8" t="s">
        <v>224</v>
      </c>
      <c r="P53" s="8" t="s">
        <v>706</v>
      </c>
      <c r="Q53" s="8" t="s">
        <v>346</v>
      </c>
      <c r="R53" s="8" t="s">
        <v>300</v>
      </c>
      <c r="S53" s="8" t="s">
        <v>707</v>
      </c>
      <c r="T53" s="8" t="s">
        <v>201</v>
      </c>
      <c r="U53" s="8" t="s">
        <v>191</v>
      </c>
      <c r="V53" s="59">
        <v>43139</v>
      </c>
      <c r="W53" s="8" t="s">
        <v>223</v>
      </c>
      <c r="X53" s="8" t="s">
        <v>206</v>
      </c>
      <c r="Y53" s="8">
        <v>1</v>
      </c>
      <c r="Z53" s="8">
        <v>1</v>
      </c>
      <c r="AA53" s="8">
        <v>1</v>
      </c>
      <c r="AB53" s="8">
        <v>0</v>
      </c>
      <c r="AC53" s="8">
        <v>0</v>
      </c>
      <c r="AD53" s="8">
        <v>0</v>
      </c>
      <c r="AE53" s="8">
        <v>0</v>
      </c>
      <c r="AF53" s="8">
        <f t="shared" si="0"/>
        <v>1</v>
      </c>
      <c r="AG53" s="8">
        <f t="shared" si="1"/>
        <v>0</v>
      </c>
      <c r="AH53" s="8">
        <f t="shared" si="2"/>
        <v>1</v>
      </c>
      <c r="AI53" s="8">
        <f t="shared" si="3"/>
        <v>1</v>
      </c>
      <c r="AJ53" s="8" t="s">
        <v>346</v>
      </c>
      <c r="AK53" s="8" t="s">
        <v>322</v>
      </c>
      <c r="AL53" s="8" t="s">
        <v>647</v>
      </c>
    </row>
    <row r="54" spans="1:38" x14ac:dyDescent="0.35">
      <c r="A54" s="8">
        <v>449095</v>
      </c>
      <c r="B54" s="8">
        <v>129097</v>
      </c>
      <c r="C54" s="8" t="s">
        <v>188</v>
      </c>
      <c r="D54" s="8">
        <v>67278</v>
      </c>
      <c r="E54" s="8" t="s">
        <v>708</v>
      </c>
      <c r="F54" s="8">
        <v>724054</v>
      </c>
      <c r="G54" s="8">
        <v>0.17</v>
      </c>
      <c r="H54" s="8" t="s">
        <v>190</v>
      </c>
      <c r="I54" s="59">
        <v>42501</v>
      </c>
      <c r="J54" s="8" t="s">
        <v>202</v>
      </c>
      <c r="K54" s="8" t="s">
        <v>213</v>
      </c>
      <c r="L54" s="8" t="s">
        <v>193</v>
      </c>
      <c r="M54" s="8" t="s">
        <v>195</v>
      </c>
      <c r="N54" s="8" t="s">
        <v>195</v>
      </c>
      <c r="O54" s="8" t="s">
        <v>196</v>
      </c>
      <c r="P54" s="8" t="s">
        <v>709</v>
      </c>
      <c r="R54" s="8" t="s">
        <v>188</v>
      </c>
      <c r="S54" s="8" t="s">
        <v>710</v>
      </c>
      <c r="T54" s="8" t="s">
        <v>201</v>
      </c>
      <c r="U54" s="8" t="s">
        <v>202</v>
      </c>
      <c r="V54" s="59">
        <v>42739</v>
      </c>
      <c r="W54" s="8" t="s">
        <v>203</v>
      </c>
      <c r="X54" s="8" t="s">
        <v>211</v>
      </c>
      <c r="Y54" s="8">
        <v>0</v>
      </c>
      <c r="Z54" s="8">
        <v>0</v>
      </c>
      <c r="AA54" s="8">
        <v>0</v>
      </c>
      <c r="AB54" s="8">
        <v>0</v>
      </c>
      <c r="AC54" s="8">
        <v>1</v>
      </c>
      <c r="AD54" s="8">
        <v>1</v>
      </c>
      <c r="AE54" s="8">
        <v>1</v>
      </c>
      <c r="AF54" s="8">
        <f t="shared" si="0"/>
        <v>0</v>
      </c>
      <c r="AG54" s="8">
        <f t="shared" si="1"/>
        <v>0</v>
      </c>
      <c r="AH54" s="8">
        <f t="shared" si="2"/>
        <v>0</v>
      </c>
      <c r="AI54" s="8">
        <f t="shared" si="3"/>
        <v>0</v>
      </c>
      <c r="AJ54" s="8" t="s">
        <v>188</v>
      </c>
      <c r="AK54" s="8" t="s">
        <v>217</v>
      </c>
      <c r="AL54" s="8" t="s">
        <v>647</v>
      </c>
    </row>
    <row r="55" spans="1:38" x14ac:dyDescent="0.35">
      <c r="A55" s="8">
        <v>449095</v>
      </c>
      <c r="B55" s="8">
        <v>129097</v>
      </c>
      <c r="C55" s="8" t="s">
        <v>188</v>
      </c>
      <c r="D55" s="8">
        <v>67278</v>
      </c>
      <c r="E55" s="8" t="s">
        <v>708</v>
      </c>
      <c r="F55" s="8">
        <v>724054</v>
      </c>
      <c r="G55" s="8">
        <v>0.17</v>
      </c>
      <c r="H55" s="8" t="s">
        <v>190</v>
      </c>
      <c r="I55" s="59">
        <v>42501</v>
      </c>
      <c r="J55" s="8" t="s">
        <v>202</v>
      </c>
      <c r="K55" s="8" t="s">
        <v>213</v>
      </c>
      <c r="L55" s="8" t="s">
        <v>193</v>
      </c>
      <c r="M55" s="8" t="s">
        <v>195</v>
      </c>
      <c r="N55" s="8" t="s">
        <v>195</v>
      </c>
      <c r="O55" s="8" t="s">
        <v>196</v>
      </c>
      <c r="P55" s="8" t="s">
        <v>709</v>
      </c>
      <c r="R55" s="8" t="s">
        <v>188</v>
      </c>
      <c r="S55" s="8" t="s">
        <v>710</v>
      </c>
      <c r="T55" s="8" t="s">
        <v>201</v>
      </c>
      <c r="U55" s="8" t="s">
        <v>202</v>
      </c>
      <c r="V55" s="59">
        <v>42739</v>
      </c>
      <c r="W55" s="8" t="s">
        <v>203</v>
      </c>
      <c r="X55" s="8" t="s">
        <v>229</v>
      </c>
      <c r="Y55" s="8">
        <v>1</v>
      </c>
      <c r="Z55" s="8">
        <v>1</v>
      </c>
      <c r="AA55" s="8">
        <v>0</v>
      </c>
      <c r="AB55" s="8">
        <v>0</v>
      </c>
      <c r="AC55" s="8">
        <v>0</v>
      </c>
      <c r="AD55" s="8">
        <v>0</v>
      </c>
      <c r="AE55" s="8">
        <v>0</v>
      </c>
      <c r="AF55" s="8">
        <f t="shared" si="0"/>
        <v>1</v>
      </c>
      <c r="AG55" s="8">
        <f t="shared" si="1"/>
        <v>0</v>
      </c>
      <c r="AH55" s="8">
        <f t="shared" si="2"/>
        <v>1</v>
      </c>
      <c r="AI55" s="8">
        <f t="shared" si="3"/>
        <v>0</v>
      </c>
      <c r="AJ55" s="8" t="s">
        <v>188</v>
      </c>
      <c r="AK55" s="8" t="s">
        <v>217</v>
      </c>
      <c r="AL55" s="8" t="s">
        <v>647</v>
      </c>
    </row>
    <row r="56" spans="1:38" x14ac:dyDescent="0.35">
      <c r="A56" s="8">
        <v>449095</v>
      </c>
      <c r="B56" s="8">
        <v>129097</v>
      </c>
      <c r="C56" s="8" t="s">
        <v>188</v>
      </c>
      <c r="D56" s="8">
        <v>67278</v>
      </c>
      <c r="E56" s="8" t="s">
        <v>708</v>
      </c>
      <c r="F56" s="8">
        <v>724054</v>
      </c>
      <c r="G56" s="8">
        <v>0.17</v>
      </c>
      <c r="H56" s="8" t="s">
        <v>190</v>
      </c>
      <c r="I56" s="59">
        <v>42501</v>
      </c>
      <c r="J56" s="8" t="s">
        <v>202</v>
      </c>
      <c r="K56" s="8" t="s">
        <v>213</v>
      </c>
      <c r="L56" s="8" t="s">
        <v>193</v>
      </c>
      <c r="M56" s="8" t="s">
        <v>195</v>
      </c>
      <c r="N56" s="8" t="s">
        <v>195</v>
      </c>
      <c r="O56" s="8" t="s">
        <v>224</v>
      </c>
      <c r="P56" s="8" t="s">
        <v>709</v>
      </c>
      <c r="R56" s="8" t="s">
        <v>188</v>
      </c>
      <c r="S56" s="8" t="s">
        <v>710</v>
      </c>
      <c r="T56" s="8" t="s">
        <v>201</v>
      </c>
      <c r="U56" s="8" t="s">
        <v>191</v>
      </c>
      <c r="V56" s="59">
        <v>42739</v>
      </c>
      <c r="W56" s="8" t="s">
        <v>203</v>
      </c>
      <c r="X56" s="8" t="s">
        <v>206</v>
      </c>
      <c r="Y56" s="8">
        <v>3</v>
      </c>
      <c r="Z56" s="8">
        <v>3</v>
      </c>
      <c r="AA56" s="8">
        <v>0</v>
      </c>
      <c r="AB56" s="8">
        <v>0</v>
      </c>
      <c r="AC56" s="8">
        <v>0</v>
      </c>
      <c r="AD56" s="8">
        <v>0</v>
      </c>
      <c r="AE56" s="8">
        <v>0</v>
      </c>
      <c r="AF56" s="8">
        <f t="shared" si="0"/>
        <v>3</v>
      </c>
      <c r="AG56" s="8">
        <f t="shared" si="1"/>
        <v>0</v>
      </c>
      <c r="AH56" s="8">
        <f t="shared" si="2"/>
        <v>3</v>
      </c>
      <c r="AI56" s="8">
        <f t="shared" si="3"/>
        <v>0</v>
      </c>
      <c r="AJ56" s="8" t="s">
        <v>188</v>
      </c>
      <c r="AK56" s="8" t="s">
        <v>217</v>
      </c>
      <c r="AL56" s="8" t="s">
        <v>647</v>
      </c>
    </row>
    <row r="57" spans="1:38" x14ac:dyDescent="0.35">
      <c r="A57" s="8">
        <v>456625</v>
      </c>
      <c r="B57" s="8">
        <v>114574</v>
      </c>
      <c r="C57" s="8" t="s">
        <v>188</v>
      </c>
      <c r="D57" s="8">
        <v>69686</v>
      </c>
      <c r="E57" s="8" t="s">
        <v>711</v>
      </c>
      <c r="F57" s="8">
        <v>1518487</v>
      </c>
      <c r="G57" s="8">
        <v>0.01</v>
      </c>
      <c r="H57" s="8" t="s">
        <v>293</v>
      </c>
      <c r="I57" s="59">
        <v>42972</v>
      </c>
      <c r="J57" s="8" t="s">
        <v>202</v>
      </c>
      <c r="K57" s="8" t="s">
        <v>213</v>
      </c>
      <c r="L57" s="8" t="s">
        <v>193</v>
      </c>
      <c r="M57" s="8" t="s">
        <v>223</v>
      </c>
      <c r="N57" s="8" t="s">
        <v>195</v>
      </c>
      <c r="O57" s="8" t="s">
        <v>210</v>
      </c>
      <c r="P57" s="8" t="s">
        <v>712</v>
      </c>
      <c r="Q57" s="8" t="s">
        <v>325</v>
      </c>
      <c r="R57" s="8" t="s">
        <v>319</v>
      </c>
      <c r="S57" s="8" t="s">
        <v>713</v>
      </c>
      <c r="T57" s="8" t="s">
        <v>201</v>
      </c>
      <c r="U57" s="8" t="s">
        <v>191</v>
      </c>
      <c r="V57" s="59">
        <v>44028</v>
      </c>
      <c r="W57" s="8" t="s">
        <v>203</v>
      </c>
      <c r="X57" s="8" t="s">
        <v>231</v>
      </c>
      <c r="Y57" s="8">
        <v>1</v>
      </c>
      <c r="Z57" s="8">
        <v>1</v>
      </c>
      <c r="AA57" s="8">
        <v>1</v>
      </c>
      <c r="AB57" s="8">
        <v>0</v>
      </c>
      <c r="AC57" s="8">
        <v>0</v>
      </c>
      <c r="AD57" s="8">
        <v>0</v>
      </c>
      <c r="AE57" s="8">
        <v>0</v>
      </c>
      <c r="AF57" s="8">
        <f t="shared" si="0"/>
        <v>1</v>
      </c>
      <c r="AG57" s="8">
        <f t="shared" si="1"/>
        <v>0</v>
      </c>
      <c r="AH57" s="8">
        <f t="shared" si="2"/>
        <v>1</v>
      </c>
      <c r="AI57" s="8">
        <f t="shared" si="3"/>
        <v>1</v>
      </c>
      <c r="AJ57" s="8" t="s">
        <v>658</v>
      </c>
      <c r="AK57" s="8" t="s">
        <v>241</v>
      </c>
      <c r="AL57" s="8" t="s">
        <v>647</v>
      </c>
    </row>
    <row r="58" spans="1:38" x14ac:dyDescent="0.35">
      <c r="A58" s="8">
        <v>448668</v>
      </c>
      <c r="B58" s="8">
        <v>129078</v>
      </c>
      <c r="C58" s="8" t="s">
        <v>188</v>
      </c>
      <c r="D58" s="8">
        <v>69697</v>
      </c>
      <c r="E58" s="8" t="s">
        <v>714</v>
      </c>
      <c r="F58" s="8">
        <v>1524087</v>
      </c>
      <c r="G58" s="8">
        <v>0.04</v>
      </c>
      <c r="H58" s="8" t="s">
        <v>190</v>
      </c>
      <c r="I58" s="59">
        <v>42958</v>
      </c>
      <c r="J58" s="8" t="s">
        <v>202</v>
      </c>
      <c r="K58" s="8" t="s">
        <v>213</v>
      </c>
      <c r="L58" s="8" t="s">
        <v>193</v>
      </c>
      <c r="M58" s="8" t="s">
        <v>195</v>
      </c>
      <c r="N58" s="8" t="s">
        <v>195</v>
      </c>
      <c r="O58" s="8" t="s">
        <v>298</v>
      </c>
      <c r="P58" s="8" t="s">
        <v>715</v>
      </c>
      <c r="R58" s="8" t="s">
        <v>188</v>
      </c>
      <c r="S58" s="8" t="s">
        <v>716</v>
      </c>
      <c r="T58" s="8" t="s">
        <v>201</v>
      </c>
      <c r="U58" s="8" t="s">
        <v>202</v>
      </c>
      <c r="V58" s="59">
        <v>43922</v>
      </c>
      <c r="W58" s="8" t="s">
        <v>207</v>
      </c>
      <c r="X58" s="8" t="s">
        <v>204</v>
      </c>
      <c r="Y58" s="8">
        <v>0</v>
      </c>
      <c r="Z58" s="8">
        <v>0</v>
      </c>
      <c r="AA58" s="8">
        <v>0</v>
      </c>
      <c r="AB58" s="8">
        <v>0</v>
      </c>
      <c r="AC58" s="8">
        <v>1</v>
      </c>
      <c r="AD58" s="8">
        <v>1</v>
      </c>
      <c r="AE58" s="8">
        <v>0</v>
      </c>
      <c r="AF58" s="8">
        <f t="shared" si="0"/>
        <v>0</v>
      </c>
      <c r="AG58" s="8">
        <f t="shared" si="1"/>
        <v>1</v>
      </c>
      <c r="AH58" s="8">
        <f t="shared" si="2"/>
        <v>-1</v>
      </c>
      <c r="AI58" s="8">
        <f t="shared" si="3"/>
        <v>0</v>
      </c>
      <c r="AJ58" s="8" t="s">
        <v>188</v>
      </c>
      <c r="AK58" s="8" t="s">
        <v>217</v>
      </c>
      <c r="AL58" s="8" t="s">
        <v>647</v>
      </c>
    </row>
    <row r="59" spans="1:38" x14ac:dyDescent="0.35">
      <c r="A59" s="8">
        <v>448668</v>
      </c>
      <c r="B59" s="8">
        <v>129078</v>
      </c>
      <c r="C59" s="8" t="s">
        <v>188</v>
      </c>
      <c r="D59" s="8">
        <v>69697</v>
      </c>
      <c r="E59" s="8" t="s">
        <v>714</v>
      </c>
      <c r="F59" s="8">
        <v>1524087</v>
      </c>
      <c r="G59" s="8">
        <v>0.04</v>
      </c>
      <c r="H59" s="8" t="s">
        <v>190</v>
      </c>
      <c r="I59" s="59">
        <v>42958</v>
      </c>
      <c r="J59" s="8" t="s">
        <v>202</v>
      </c>
      <c r="K59" s="8" t="s">
        <v>213</v>
      </c>
      <c r="L59" s="8" t="s">
        <v>193</v>
      </c>
      <c r="M59" s="8" t="s">
        <v>195</v>
      </c>
      <c r="N59" s="8" t="s">
        <v>195</v>
      </c>
      <c r="O59" s="8" t="s">
        <v>298</v>
      </c>
      <c r="P59" s="8" t="s">
        <v>715</v>
      </c>
      <c r="R59" s="8" t="s">
        <v>188</v>
      </c>
      <c r="S59" s="8" t="s">
        <v>716</v>
      </c>
      <c r="T59" s="8" t="s">
        <v>201</v>
      </c>
      <c r="U59" s="8" t="s">
        <v>202</v>
      </c>
      <c r="V59" s="59">
        <v>43922</v>
      </c>
      <c r="W59" s="8" t="s">
        <v>203</v>
      </c>
      <c r="X59" s="8" t="s">
        <v>204</v>
      </c>
      <c r="Y59" s="8">
        <v>2</v>
      </c>
      <c r="Z59" s="8">
        <v>2</v>
      </c>
      <c r="AA59" s="8">
        <v>0</v>
      </c>
      <c r="AB59" s="8">
        <v>0</v>
      </c>
      <c r="AC59" s="8">
        <v>0</v>
      </c>
      <c r="AD59" s="8">
        <v>0</v>
      </c>
      <c r="AE59" s="8">
        <v>0</v>
      </c>
      <c r="AF59" s="8">
        <f t="shared" si="0"/>
        <v>2</v>
      </c>
      <c r="AG59" s="8">
        <f t="shared" si="1"/>
        <v>0</v>
      </c>
      <c r="AH59" s="8">
        <f t="shared" si="2"/>
        <v>2</v>
      </c>
      <c r="AI59" s="8">
        <f t="shared" si="3"/>
        <v>0</v>
      </c>
      <c r="AJ59" s="8" t="s">
        <v>188</v>
      </c>
      <c r="AK59" s="8" t="s">
        <v>217</v>
      </c>
      <c r="AL59" s="8" t="s">
        <v>647</v>
      </c>
    </row>
    <row r="60" spans="1:38" x14ac:dyDescent="0.35">
      <c r="A60" s="8">
        <v>447869</v>
      </c>
      <c r="B60" s="8">
        <v>128697</v>
      </c>
      <c r="C60" s="8" t="s">
        <v>188</v>
      </c>
      <c r="D60" s="8">
        <v>69749</v>
      </c>
      <c r="E60" s="8" t="s">
        <v>717</v>
      </c>
      <c r="F60" s="8">
        <v>1529688</v>
      </c>
      <c r="G60" s="8">
        <v>2.7</v>
      </c>
      <c r="H60" s="8" t="s">
        <v>190</v>
      </c>
      <c r="I60" s="59">
        <v>42993</v>
      </c>
      <c r="J60" s="8" t="s">
        <v>202</v>
      </c>
      <c r="K60" s="8" t="s">
        <v>213</v>
      </c>
      <c r="L60" s="8" t="s">
        <v>193</v>
      </c>
      <c r="M60" s="8" t="s">
        <v>556</v>
      </c>
      <c r="N60" s="8" t="s">
        <v>556</v>
      </c>
      <c r="O60" s="8" t="s">
        <v>224</v>
      </c>
      <c r="P60" s="8" t="s">
        <v>718</v>
      </c>
      <c r="R60" s="8" t="s">
        <v>188</v>
      </c>
      <c r="S60" s="8" t="s">
        <v>719</v>
      </c>
      <c r="T60" s="8" t="s">
        <v>201</v>
      </c>
      <c r="U60" s="8" t="s">
        <v>202</v>
      </c>
      <c r="V60" s="59">
        <v>44562</v>
      </c>
      <c r="W60" s="8" t="s">
        <v>559</v>
      </c>
      <c r="X60" s="8" t="s">
        <v>211</v>
      </c>
      <c r="Y60" s="8">
        <v>1</v>
      </c>
      <c r="Z60" s="8">
        <v>1</v>
      </c>
      <c r="AA60" s="8">
        <v>0</v>
      </c>
      <c r="AB60" s="8">
        <v>0</v>
      </c>
      <c r="AC60" s="8">
        <v>0</v>
      </c>
      <c r="AD60" s="8">
        <v>0</v>
      </c>
      <c r="AE60" s="8">
        <v>0</v>
      </c>
      <c r="AF60" s="8">
        <f t="shared" si="0"/>
        <v>1</v>
      </c>
      <c r="AG60" s="8">
        <f t="shared" si="1"/>
        <v>0</v>
      </c>
      <c r="AH60" s="8">
        <f t="shared" si="2"/>
        <v>1</v>
      </c>
      <c r="AI60" s="8">
        <f t="shared" si="3"/>
        <v>0</v>
      </c>
      <c r="AJ60" s="8" t="s">
        <v>188</v>
      </c>
      <c r="AK60" s="8" t="s">
        <v>217</v>
      </c>
      <c r="AL60" s="8" t="s">
        <v>647</v>
      </c>
    </row>
    <row r="61" spans="1:38" x14ac:dyDescent="0.35">
      <c r="A61" s="8">
        <v>446987</v>
      </c>
      <c r="B61" s="8">
        <v>129059</v>
      </c>
      <c r="C61" s="8" t="s">
        <v>188</v>
      </c>
      <c r="D61" s="8">
        <v>70613</v>
      </c>
      <c r="E61" s="8" t="s">
        <v>720</v>
      </c>
      <c r="F61" s="8">
        <v>1713439</v>
      </c>
      <c r="G61" s="8">
        <v>0.21</v>
      </c>
      <c r="H61" s="8" t="s">
        <v>190</v>
      </c>
      <c r="I61" s="59">
        <v>43116</v>
      </c>
      <c r="J61" s="8" t="s">
        <v>202</v>
      </c>
      <c r="K61" s="8" t="s">
        <v>213</v>
      </c>
      <c r="L61" s="8" t="s">
        <v>193</v>
      </c>
      <c r="M61" s="8" t="s">
        <v>195</v>
      </c>
      <c r="N61" s="8" t="s">
        <v>195</v>
      </c>
      <c r="O61" s="8" t="s">
        <v>196</v>
      </c>
      <c r="P61" s="8" t="s">
        <v>721</v>
      </c>
      <c r="R61" s="8" t="s">
        <v>188</v>
      </c>
      <c r="S61" s="8" t="s">
        <v>722</v>
      </c>
      <c r="T61" s="8" t="s">
        <v>201</v>
      </c>
      <c r="U61" s="8" t="s">
        <v>202</v>
      </c>
      <c r="V61" s="59">
        <v>43922</v>
      </c>
      <c r="W61" s="8" t="s">
        <v>203</v>
      </c>
      <c r="X61" s="8" t="s">
        <v>554</v>
      </c>
      <c r="Y61" s="8">
        <v>0</v>
      </c>
      <c r="Z61" s="8">
        <v>0</v>
      </c>
      <c r="AA61" s="8">
        <v>0</v>
      </c>
      <c r="AB61" s="8">
        <v>0</v>
      </c>
      <c r="AC61" s="8">
        <v>1</v>
      </c>
      <c r="AD61" s="8">
        <v>1</v>
      </c>
      <c r="AE61" s="8">
        <v>1</v>
      </c>
      <c r="AF61" s="8">
        <f t="shared" si="0"/>
        <v>0</v>
      </c>
      <c r="AG61" s="8">
        <f t="shared" si="1"/>
        <v>0</v>
      </c>
      <c r="AH61" s="8">
        <f t="shared" si="2"/>
        <v>0</v>
      </c>
      <c r="AI61" s="8">
        <f t="shared" si="3"/>
        <v>0</v>
      </c>
      <c r="AJ61" s="8" t="s">
        <v>188</v>
      </c>
      <c r="AK61" s="8" t="s">
        <v>217</v>
      </c>
      <c r="AL61" s="8" t="s">
        <v>647</v>
      </c>
    </row>
    <row r="62" spans="1:38" x14ac:dyDescent="0.35">
      <c r="A62" s="8">
        <v>446987</v>
      </c>
      <c r="B62" s="8">
        <v>129059</v>
      </c>
      <c r="C62" s="8" t="s">
        <v>188</v>
      </c>
      <c r="D62" s="8">
        <v>70613</v>
      </c>
      <c r="E62" s="8" t="s">
        <v>720</v>
      </c>
      <c r="F62" s="8">
        <v>1713439</v>
      </c>
      <c r="G62" s="8">
        <v>0.21</v>
      </c>
      <c r="H62" s="8" t="s">
        <v>190</v>
      </c>
      <c r="I62" s="59">
        <v>43116</v>
      </c>
      <c r="J62" s="8" t="s">
        <v>202</v>
      </c>
      <c r="K62" s="8" t="s">
        <v>213</v>
      </c>
      <c r="L62" s="8" t="s">
        <v>193</v>
      </c>
      <c r="M62" s="8" t="s">
        <v>195</v>
      </c>
      <c r="N62" s="8" t="s">
        <v>195</v>
      </c>
      <c r="O62" s="8" t="s">
        <v>224</v>
      </c>
      <c r="P62" s="8" t="s">
        <v>721</v>
      </c>
      <c r="R62" s="8" t="s">
        <v>188</v>
      </c>
      <c r="S62" s="8" t="s">
        <v>722</v>
      </c>
      <c r="T62" s="8" t="s">
        <v>201</v>
      </c>
      <c r="U62" s="8" t="s">
        <v>191</v>
      </c>
      <c r="V62" s="59">
        <v>43922</v>
      </c>
      <c r="W62" s="8" t="s">
        <v>203</v>
      </c>
      <c r="X62" s="8" t="s">
        <v>204</v>
      </c>
      <c r="Y62" s="8">
        <v>1</v>
      </c>
      <c r="Z62" s="8">
        <v>1</v>
      </c>
      <c r="AA62" s="8">
        <v>0</v>
      </c>
      <c r="AB62" s="8">
        <v>0</v>
      </c>
      <c r="AC62" s="8">
        <v>0</v>
      </c>
      <c r="AD62" s="8">
        <v>0</v>
      </c>
      <c r="AE62" s="8">
        <v>0</v>
      </c>
      <c r="AF62" s="8">
        <f t="shared" si="0"/>
        <v>1</v>
      </c>
      <c r="AG62" s="8">
        <f t="shared" si="1"/>
        <v>0</v>
      </c>
      <c r="AH62" s="8">
        <f t="shared" si="2"/>
        <v>1</v>
      </c>
      <c r="AI62" s="8">
        <f t="shared" si="3"/>
        <v>0</v>
      </c>
      <c r="AJ62" s="8" t="s">
        <v>188</v>
      </c>
      <c r="AK62" s="8" t="s">
        <v>217</v>
      </c>
      <c r="AL62" s="8" t="s">
        <v>647</v>
      </c>
    </row>
    <row r="63" spans="1:38" x14ac:dyDescent="0.35">
      <c r="A63" s="8">
        <v>446987</v>
      </c>
      <c r="B63" s="8">
        <v>129059</v>
      </c>
      <c r="C63" s="8" t="s">
        <v>188</v>
      </c>
      <c r="D63" s="8">
        <v>70613</v>
      </c>
      <c r="E63" s="8" t="s">
        <v>720</v>
      </c>
      <c r="F63" s="8">
        <v>1713439</v>
      </c>
      <c r="G63" s="8">
        <v>0.21</v>
      </c>
      <c r="H63" s="8" t="s">
        <v>190</v>
      </c>
      <c r="I63" s="59">
        <v>43116</v>
      </c>
      <c r="J63" s="8" t="s">
        <v>202</v>
      </c>
      <c r="K63" s="8" t="s">
        <v>213</v>
      </c>
      <c r="L63" s="8" t="s">
        <v>193</v>
      </c>
      <c r="M63" s="8" t="s">
        <v>195</v>
      </c>
      <c r="N63" s="8" t="s">
        <v>195</v>
      </c>
      <c r="O63" s="8" t="s">
        <v>224</v>
      </c>
      <c r="P63" s="8" t="s">
        <v>721</v>
      </c>
      <c r="R63" s="8" t="s">
        <v>188</v>
      </c>
      <c r="S63" s="8" t="s">
        <v>722</v>
      </c>
      <c r="T63" s="8" t="s">
        <v>201</v>
      </c>
      <c r="U63" s="8" t="s">
        <v>191</v>
      </c>
      <c r="V63" s="59">
        <v>43922</v>
      </c>
      <c r="W63" s="8" t="s">
        <v>203</v>
      </c>
      <c r="X63" s="8" t="s">
        <v>206</v>
      </c>
      <c r="Y63" s="8">
        <v>1</v>
      </c>
      <c r="Z63" s="8">
        <v>1</v>
      </c>
      <c r="AA63" s="8">
        <v>0</v>
      </c>
      <c r="AB63" s="8">
        <v>0</v>
      </c>
      <c r="AC63" s="8">
        <v>0</v>
      </c>
      <c r="AD63" s="8">
        <v>0</v>
      </c>
      <c r="AE63" s="8">
        <v>0</v>
      </c>
      <c r="AF63" s="8">
        <f t="shared" si="0"/>
        <v>1</v>
      </c>
      <c r="AG63" s="8">
        <f t="shared" si="1"/>
        <v>0</v>
      </c>
      <c r="AH63" s="8">
        <f t="shared" si="2"/>
        <v>1</v>
      </c>
      <c r="AI63" s="8">
        <f t="shared" si="3"/>
        <v>0</v>
      </c>
      <c r="AJ63" s="8" t="s">
        <v>188</v>
      </c>
      <c r="AK63" s="8" t="s">
        <v>217</v>
      </c>
      <c r="AL63" s="8" t="s">
        <v>647</v>
      </c>
    </row>
    <row r="64" spans="1:38" x14ac:dyDescent="0.35">
      <c r="A64" s="8">
        <v>446987</v>
      </c>
      <c r="B64" s="8">
        <v>129059</v>
      </c>
      <c r="C64" s="8" t="s">
        <v>188</v>
      </c>
      <c r="D64" s="8">
        <v>70613</v>
      </c>
      <c r="E64" s="8" t="s">
        <v>720</v>
      </c>
      <c r="F64" s="8">
        <v>1713439</v>
      </c>
      <c r="G64" s="8">
        <v>0.21</v>
      </c>
      <c r="H64" s="8" t="s">
        <v>190</v>
      </c>
      <c r="I64" s="59">
        <v>43116</v>
      </c>
      <c r="J64" s="8" t="s">
        <v>202</v>
      </c>
      <c r="K64" s="8" t="s">
        <v>213</v>
      </c>
      <c r="L64" s="8" t="s">
        <v>193</v>
      </c>
      <c r="M64" s="8" t="s">
        <v>195</v>
      </c>
      <c r="N64" s="8" t="s">
        <v>195</v>
      </c>
      <c r="O64" s="8" t="s">
        <v>196</v>
      </c>
      <c r="P64" s="8" t="s">
        <v>721</v>
      </c>
      <c r="R64" s="8" t="s">
        <v>188</v>
      </c>
      <c r="S64" s="8" t="s">
        <v>722</v>
      </c>
      <c r="T64" s="8" t="s">
        <v>201</v>
      </c>
      <c r="U64" s="8" t="s">
        <v>202</v>
      </c>
      <c r="V64" s="59">
        <v>43922</v>
      </c>
      <c r="W64" s="8" t="s">
        <v>554</v>
      </c>
      <c r="X64" s="8" t="s">
        <v>211</v>
      </c>
      <c r="Y64" s="8">
        <v>1</v>
      </c>
      <c r="Z64" s="8">
        <v>1</v>
      </c>
      <c r="AA64" s="8">
        <v>0</v>
      </c>
      <c r="AB64" s="8">
        <v>0</v>
      </c>
      <c r="AC64" s="8">
        <v>0</v>
      </c>
      <c r="AD64" s="8">
        <v>0</v>
      </c>
      <c r="AE64" s="8">
        <v>0</v>
      </c>
      <c r="AF64" s="8">
        <f t="shared" si="0"/>
        <v>1</v>
      </c>
      <c r="AG64" s="8">
        <f t="shared" si="1"/>
        <v>0</v>
      </c>
      <c r="AH64" s="8">
        <f t="shared" si="2"/>
        <v>1</v>
      </c>
      <c r="AI64" s="8">
        <f t="shared" si="3"/>
        <v>0</v>
      </c>
      <c r="AJ64" s="8" t="s">
        <v>188</v>
      </c>
      <c r="AK64" s="8" t="s">
        <v>217</v>
      </c>
      <c r="AL64" s="8" t="s">
        <v>647</v>
      </c>
    </row>
    <row r="65" spans="1:38" x14ac:dyDescent="0.35">
      <c r="A65" s="8">
        <v>453010</v>
      </c>
      <c r="B65" s="8">
        <v>111140</v>
      </c>
      <c r="C65" s="8" t="s">
        <v>188</v>
      </c>
      <c r="D65" s="8">
        <v>72715</v>
      </c>
      <c r="E65" s="8" t="s">
        <v>723</v>
      </c>
      <c r="F65" s="8">
        <v>2119388</v>
      </c>
      <c r="G65" s="8">
        <v>204.99</v>
      </c>
      <c r="H65" s="8" t="s">
        <v>666</v>
      </c>
      <c r="I65" s="59">
        <v>43311</v>
      </c>
      <c r="J65" s="8" t="s">
        <v>202</v>
      </c>
      <c r="K65" s="8" t="s">
        <v>192</v>
      </c>
      <c r="L65" s="8" t="s">
        <v>230</v>
      </c>
      <c r="M65" s="8" t="s">
        <v>223</v>
      </c>
      <c r="N65" s="8" t="s">
        <v>195</v>
      </c>
      <c r="O65" s="8" t="s">
        <v>224</v>
      </c>
      <c r="P65" s="8" t="s">
        <v>266</v>
      </c>
      <c r="Q65" s="8" t="s">
        <v>267</v>
      </c>
      <c r="R65" s="8" t="s">
        <v>319</v>
      </c>
      <c r="S65" s="8" t="s">
        <v>724</v>
      </c>
      <c r="T65" s="8" t="s">
        <v>201</v>
      </c>
      <c r="U65" s="8" t="s">
        <v>191</v>
      </c>
      <c r="W65" s="8" t="s">
        <v>554</v>
      </c>
      <c r="X65" s="8" t="s">
        <v>554</v>
      </c>
      <c r="Y65" s="8">
        <v>700</v>
      </c>
      <c r="Z65" s="8">
        <v>182</v>
      </c>
      <c r="AA65" s="8">
        <v>0</v>
      </c>
      <c r="AB65" s="8">
        <v>0</v>
      </c>
      <c r="AC65" s="8">
        <v>0</v>
      </c>
      <c r="AD65" s="8">
        <v>0</v>
      </c>
      <c r="AE65" s="8">
        <v>0</v>
      </c>
      <c r="AF65" s="8">
        <f t="shared" si="0"/>
        <v>182</v>
      </c>
      <c r="AG65" s="8">
        <f t="shared" si="1"/>
        <v>0</v>
      </c>
      <c r="AH65" s="8">
        <f t="shared" si="2"/>
        <v>182</v>
      </c>
      <c r="AI65" s="8">
        <f t="shared" si="3"/>
        <v>0</v>
      </c>
      <c r="AJ65" s="8" t="s">
        <v>251</v>
      </c>
      <c r="AK65" s="8" t="s">
        <v>63</v>
      </c>
      <c r="AL65" s="8" t="s">
        <v>228</v>
      </c>
    </row>
    <row r="66" spans="1:38" x14ac:dyDescent="0.35">
      <c r="A66" s="8">
        <v>448650</v>
      </c>
      <c r="B66" s="8">
        <v>129183</v>
      </c>
      <c r="C66" s="8" t="s">
        <v>188</v>
      </c>
      <c r="D66" s="8">
        <v>74496</v>
      </c>
      <c r="E66" s="8" t="s">
        <v>725</v>
      </c>
      <c r="F66" s="8">
        <v>2459945</v>
      </c>
      <c r="G66" s="8">
        <v>0.16</v>
      </c>
      <c r="H66" s="8" t="s">
        <v>190</v>
      </c>
      <c r="I66" s="59">
        <v>43524</v>
      </c>
      <c r="J66" s="8" t="s">
        <v>202</v>
      </c>
      <c r="K66" s="8" t="s">
        <v>192</v>
      </c>
      <c r="L66" s="8" t="s">
        <v>230</v>
      </c>
      <c r="M66" s="8" t="s">
        <v>195</v>
      </c>
      <c r="N66" s="8" t="s">
        <v>195</v>
      </c>
      <c r="O66" s="8" t="s">
        <v>196</v>
      </c>
      <c r="P66" s="8" t="s">
        <v>726</v>
      </c>
      <c r="R66" s="8" t="s">
        <v>188</v>
      </c>
      <c r="S66" s="8" t="s">
        <v>727</v>
      </c>
      <c r="T66" s="8" t="s">
        <v>201</v>
      </c>
      <c r="U66" s="8" t="s">
        <v>202</v>
      </c>
      <c r="V66" s="59">
        <v>44562</v>
      </c>
      <c r="W66" s="8" t="s">
        <v>203</v>
      </c>
      <c r="X66" s="8" t="s">
        <v>211</v>
      </c>
      <c r="Y66" s="8">
        <v>0</v>
      </c>
      <c r="Z66" s="8">
        <v>0</v>
      </c>
      <c r="AA66" s="8">
        <v>0</v>
      </c>
      <c r="AB66" s="8">
        <v>0</v>
      </c>
      <c r="AC66" s="8">
        <v>1</v>
      </c>
      <c r="AD66" s="8">
        <v>1</v>
      </c>
      <c r="AE66" s="8">
        <v>1</v>
      </c>
      <c r="AF66" s="8">
        <f t="shared" si="0"/>
        <v>0</v>
      </c>
      <c r="AG66" s="8">
        <f t="shared" si="1"/>
        <v>0</v>
      </c>
      <c r="AH66" s="8">
        <f t="shared" si="2"/>
        <v>0</v>
      </c>
      <c r="AI66" s="8">
        <f t="shared" si="3"/>
        <v>0</v>
      </c>
      <c r="AJ66" s="8" t="s">
        <v>188</v>
      </c>
      <c r="AK66" s="8" t="s">
        <v>217</v>
      </c>
      <c r="AL66" s="8" t="s">
        <v>647</v>
      </c>
    </row>
    <row r="67" spans="1:38" x14ac:dyDescent="0.35">
      <c r="A67" s="8">
        <v>448650</v>
      </c>
      <c r="B67" s="8">
        <v>129183</v>
      </c>
      <c r="C67" s="8" t="s">
        <v>188</v>
      </c>
      <c r="D67" s="8">
        <v>74496</v>
      </c>
      <c r="E67" s="8" t="s">
        <v>725</v>
      </c>
      <c r="F67" s="8">
        <v>2459945</v>
      </c>
      <c r="G67" s="8">
        <v>0.16</v>
      </c>
      <c r="H67" s="8" t="s">
        <v>190</v>
      </c>
      <c r="I67" s="59">
        <v>43524</v>
      </c>
      <c r="J67" s="8" t="s">
        <v>202</v>
      </c>
      <c r="K67" s="8" t="s">
        <v>192</v>
      </c>
      <c r="L67" s="8" t="s">
        <v>230</v>
      </c>
      <c r="M67" s="8" t="s">
        <v>195</v>
      </c>
      <c r="N67" s="8" t="s">
        <v>195</v>
      </c>
      <c r="O67" s="8" t="s">
        <v>196</v>
      </c>
      <c r="P67" s="8" t="s">
        <v>726</v>
      </c>
      <c r="R67" s="8" t="s">
        <v>188</v>
      </c>
      <c r="S67" s="8" t="s">
        <v>727</v>
      </c>
      <c r="T67" s="8" t="s">
        <v>201</v>
      </c>
      <c r="U67" s="8" t="s">
        <v>202</v>
      </c>
      <c r="V67" s="59">
        <v>44562</v>
      </c>
      <c r="W67" s="8" t="s">
        <v>203</v>
      </c>
      <c r="X67" s="8" t="s">
        <v>204</v>
      </c>
      <c r="Y67" s="8">
        <v>0</v>
      </c>
      <c r="Z67" s="8">
        <v>0</v>
      </c>
      <c r="AA67" s="8">
        <v>0</v>
      </c>
      <c r="AB67" s="8">
        <v>0</v>
      </c>
      <c r="AC67" s="8">
        <v>3</v>
      </c>
      <c r="AD67" s="8">
        <v>3</v>
      </c>
      <c r="AE67" s="8">
        <v>0</v>
      </c>
      <c r="AF67" s="8">
        <f t="shared" si="0"/>
        <v>0</v>
      </c>
      <c r="AG67" s="8">
        <f t="shared" si="1"/>
        <v>3</v>
      </c>
      <c r="AH67" s="8">
        <f t="shared" si="2"/>
        <v>-3</v>
      </c>
      <c r="AI67" s="8">
        <f t="shared" si="3"/>
        <v>0</v>
      </c>
      <c r="AJ67" s="8" t="s">
        <v>188</v>
      </c>
      <c r="AK67" s="8" t="s">
        <v>217</v>
      </c>
      <c r="AL67" s="8" t="s">
        <v>647</v>
      </c>
    </row>
    <row r="68" spans="1:38" x14ac:dyDescent="0.35">
      <c r="A68" s="8">
        <v>448650</v>
      </c>
      <c r="B68" s="8">
        <v>129183</v>
      </c>
      <c r="C68" s="8" t="s">
        <v>188</v>
      </c>
      <c r="D68" s="8">
        <v>74496</v>
      </c>
      <c r="E68" s="8" t="s">
        <v>725</v>
      </c>
      <c r="F68" s="8">
        <v>2459945</v>
      </c>
      <c r="G68" s="8">
        <v>0.16</v>
      </c>
      <c r="H68" s="8" t="s">
        <v>190</v>
      </c>
      <c r="I68" s="59">
        <v>43524</v>
      </c>
      <c r="J68" s="8" t="s">
        <v>202</v>
      </c>
      <c r="K68" s="8" t="s">
        <v>192</v>
      </c>
      <c r="L68" s="8" t="s">
        <v>230</v>
      </c>
      <c r="M68" s="8" t="s">
        <v>195</v>
      </c>
      <c r="N68" s="8" t="s">
        <v>195</v>
      </c>
      <c r="O68" s="8" t="s">
        <v>196</v>
      </c>
      <c r="P68" s="8" t="s">
        <v>726</v>
      </c>
      <c r="R68" s="8" t="s">
        <v>188</v>
      </c>
      <c r="S68" s="8" t="s">
        <v>727</v>
      </c>
      <c r="T68" s="8" t="s">
        <v>201</v>
      </c>
      <c r="U68" s="8" t="s">
        <v>202</v>
      </c>
      <c r="V68" s="59">
        <v>44562</v>
      </c>
      <c r="W68" s="8" t="s">
        <v>207</v>
      </c>
      <c r="X68" s="8" t="s">
        <v>231</v>
      </c>
      <c r="Y68" s="8">
        <v>7</v>
      </c>
      <c r="Z68" s="8">
        <v>7</v>
      </c>
      <c r="AA68" s="8">
        <v>7</v>
      </c>
      <c r="AB68" s="8">
        <v>0</v>
      </c>
      <c r="AC68" s="8">
        <v>0</v>
      </c>
      <c r="AD68" s="8">
        <v>0</v>
      </c>
      <c r="AE68" s="8">
        <v>0</v>
      </c>
      <c r="AF68" s="8">
        <f t="shared" si="0"/>
        <v>7</v>
      </c>
      <c r="AG68" s="8">
        <f t="shared" si="1"/>
        <v>0</v>
      </c>
      <c r="AH68" s="8">
        <f t="shared" si="2"/>
        <v>7</v>
      </c>
      <c r="AI68" s="8">
        <f t="shared" si="3"/>
        <v>7</v>
      </c>
      <c r="AJ68" s="8" t="s">
        <v>188</v>
      </c>
      <c r="AK68" s="8" t="s">
        <v>217</v>
      </c>
      <c r="AL68" s="8" t="s">
        <v>647</v>
      </c>
    </row>
    <row r="69" spans="1:38" x14ac:dyDescent="0.35">
      <c r="A69" s="8">
        <v>447293</v>
      </c>
      <c r="B69" s="8">
        <v>128127</v>
      </c>
      <c r="C69" s="8" t="s">
        <v>188</v>
      </c>
      <c r="D69" s="8">
        <v>72634</v>
      </c>
      <c r="E69" s="8" t="s">
        <v>728</v>
      </c>
      <c r="F69" s="8">
        <v>2475946</v>
      </c>
      <c r="G69" s="8">
        <v>0.3</v>
      </c>
      <c r="H69" s="8" t="s">
        <v>190</v>
      </c>
      <c r="I69" s="59">
        <v>43535</v>
      </c>
      <c r="J69" s="8" t="s">
        <v>191</v>
      </c>
      <c r="K69" s="8" t="s">
        <v>213</v>
      </c>
      <c r="L69" s="8" t="s">
        <v>193</v>
      </c>
      <c r="M69" s="8" t="s">
        <v>531</v>
      </c>
      <c r="N69" s="8" t="s">
        <v>195</v>
      </c>
      <c r="O69" s="8" t="s">
        <v>224</v>
      </c>
      <c r="P69" s="8" t="s">
        <v>729</v>
      </c>
      <c r="R69" s="8" t="s">
        <v>188</v>
      </c>
      <c r="S69" s="8" t="s">
        <v>730</v>
      </c>
      <c r="T69" s="8" t="s">
        <v>201</v>
      </c>
      <c r="U69" s="8" t="s">
        <v>202</v>
      </c>
      <c r="V69" s="59">
        <v>44562</v>
      </c>
      <c r="W69" s="8" t="s">
        <v>203</v>
      </c>
      <c r="X69" s="8" t="s">
        <v>211</v>
      </c>
      <c r="Y69" s="8">
        <v>1</v>
      </c>
      <c r="Z69" s="8">
        <v>1</v>
      </c>
      <c r="AA69" s="8">
        <v>1</v>
      </c>
      <c r="AB69" s="8">
        <v>0</v>
      </c>
      <c r="AC69" s="8">
        <v>0</v>
      </c>
      <c r="AD69" s="8">
        <v>0</v>
      </c>
      <c r="AE69" s="8">
        <v>0</v>
      </c>
      <c r="AF69" s="8">
        <f t="shared" si="0"/>
        <v>1</v>
      </c>
      <c r="AG69" s="8">
        <f t="shared" si="1"/>
        <v>0</v>
      </c>
      <c r="AH69" s="8">
        <f t="shared" si="2"/>
        <v>1</v>
      </c>
      <c r="AI69" s="8">
        <f t="shared" si="3"/>
        <v>1</v>
      </c>
      <c r="AJ69" s="8" t="s">
        <v>188</v>
      </c>
      <c r="AK69" s="8" t="s">
        <v>217</v>
      </c>
      <c r="AL69" s="8" t="s">
        <v>647</v>
      </c>
    </row>
    <row r="70" spans="1:38" x14ac:dyDescent="0.35">
      <c r="A70" s="8">
        <v>447293</v>
      </c>
      <c r="B70" s="8">
        <v>128127</v>
      </c>
      <c r="C70" s="8" t="s">
        <v>188</v>
      </c>
      <c r="D70" s="8">
        <v>72634</v>
      </c>
      <c r="E70" s="8" t="s">
        <v>728</v>
      </c>
      <c r="F70" s="8">
        <v>2475946</v>
      </c>
      <c r="G70" s="8">
        <v>0.3</v>
      </c>
      <c r="H70" s="8" t="s">
        <v>190</v>
      </c>
      <c r="I70" s="59">
        <v>43535</v>
      </c>
      <c r="J70" s="8" t="s">
        <v>191</v>
      </c>
      <c r="K70" s="8" t="s">
        <v>213</v>
      </c>
      <c r="L70" s="8" t="s">
        <v>193</v>
      </c>
      <c r="M70" s="8" t="s">
        <v>531</v>
      </c>
      <c r="N70" s="8" t="s">
        <v>195</v>
      </c>
      <c r="O70" s="8" t="s">
        <v>224</v>
      </c>
      <c r="P70" s="8" t="s">
        <v>729</v>
      </c>
      <c r="R70" s="8" t="s">
        <v>188</v>
      </c>
      <c r="S70" s="8" t="s">
        <v>730</v>
      </c>
      <c r="T70" s="8" t="s">
        <v>201</v>
      </c>
      <c r="U70" s="8" t="s">
        <v>202</v>
      </c>
      <c r="V70" s="59">
        <v>44562</v>
      </c>
      <c r="W70" s="8" t="s">
        <v>203</v>
      </c>
      <c r="X70" s="8" t="s">
        <v>206</v>
      </c>
      <c r="Y70" s="8">
        <v>2</v>
      </c>
      <c r="Z70" s="8">
        <v>2</v>
      </c>
      <c r="AA70" s="8">
        <v>2</v>
      </c>
      <c r="AB70" s="8">
        <v>0</v>
      </c>
      <c r="AC70" s="8">
        <v>0</v>
      </c>
      <c r="AD70" s="8">
        <v>0</v>
      </c>
      <c r="AE70" s="8">
        <v>0</v>
      </c>
      <c r="AF70" s="8">
        <f t="shared" si="0"/>
        <v>2</v>
      </c>
      <c r="AG70" s="8">
        <f t="shared" si="1"/>
        <v>0</v>
      </c>
      <c r="AH70" s="8">
        <f t="shared" si="2"/>
        <v>2</v>
      </c>
      <c r="AI70" s="8">
        <f t="shared" si="3"/>
        <v>2</v>
      </c>
      <c r="AJ70" s="8" t="s">
        <v>188</v>
      </c>
      <c r="AK70" s="8" t="s">
        <v>217</v>
      </c>
      <c r="AL70" s="8" t="s">
        <v>647</v>
      </c>
    </row>
    <row r="71" spans="1:38" x14ac:dyDescent="0.35">
      <c r="A71" s="8">
        <v>447293</v>
      </c>
      <c r="B71" s="8">
        <v>128127</v>
      </c>
      <c r="C71" s="8" t="s">
        <v>188</v>
      </c>
      <c r="D71" s="8">
        <v>72634</v>
      </c>
      <c r="E71" s="8" t="s">
        <v>728</v>
      </c>
      <c r="F71" s="8">
        <v>2475946</v>
      </c>
      <c r="G71" s="8">
        <v>0.3</v>
      </c>
      <c r="H71" s="8" t="s">
        <v>190</v>
      </c>
      <c r="I71" s="59">
        <v>43535</v>
      </c>
      <c r="J71" s="8" t="s">
        <v>191</v>
      </c>
      <c r="K71" s="8" t="s">
        <v>213</v>
      </c>
      <c r="L71" s="8" t="s">
        <v>193</v>
      </c>
      <c r="M71" s="8" t="s">
        <v>531</v>
      </c>
      <c r="N71" s="8" t="s">
        <v>195</v>
      </c>
      <c r="O71" s="8" t="s">
        <v>224</v>
      </c>
      <c r="P71" s="8" t="s">
        <v>729</v>
      </c>
      <c r="R71" s="8" t="s">
        <v>188</v>
      </c>
      <c r="S71" s="8" t="s">
        <v>730</v>
      </c>
      <c r="T71" s="8" t="s">
        <v>201</v>
      </c>
      <c r="U71" s="8" t="s">
        <v>202</v>
      </c>
      <c r="V71" s="59">
        <v>44562</v>
      </c>
      <c r="W71" s="8" t="s">
        <v>203</v>
      </c>
      <c r="X71" s="8" t="s">
        <v>204</v>
      </c>
      <c r="Y71" s="8">
        <v>2</v>
      </c>
      <c r="Z71" s="8">
        <v>2</v>
      </c>
      <c r="AA71" s="8">
        <v>2</v>
      </c>
      <c r="AB71" s="8">
        <v>0</v>
      </c>
      <c r="AC71" s="8">
        <v>0</v>
      </c>
      <c r="AD71" s="8">
        <v>0</v>
      </c>
      <c r="AE71" s="8">
        <v>0</v>
      </c>
      <c r="AF71" s="8">
        <f t="shared" si="0"/>
        <v>2</v>
      </c>
      <c r="AG71" s="8">
        <f t="shared" si="1"/>
        <v>0</v>
      </c>
      <c r="AH71" s="8">
        <f t="shared" si="2"/>
        <v>2</v>
      </c>
      <c r="AI71" s="8">
        <f t="shared" si="3"/>
        <v>2</v>
      </c>
      <c r="AJ71" s="8" t="s">
        <v>188</v>
      </c>
      <c r="AK71" s="8" t="s">
        <v>217</v>
      </c>
      <c r="AL71" s="8" t="s">
        <v>647</v>
      </c>
    </row>
    <row r="72" spans="1:38" x14ac:dyDescent="0.35">
      <c r="A72" s="8">
        <v>447293</v>
      </c>
      <c r="B72" s="8">
        <v>128127</v>
      </c>
      <c r="C72" s="8" t="s">
        <v>188</v>
      </c>
      <c r="D72" s="8">
        <v>72634</v>
      </c>
      <c r="E72" s="8" t="s">
        <v>728</v>
      </c>
      <c r="F72" s="8">
        <v>2475946</v>
      </c>
      <c r="G72" s="8">
        <v>0.3</v>
      </c>
      <c r="H72" s="8" t="s">
        <v>190</v>
      </c>
      <c r="I72" s="59">
        <v>43535</v>
      </c>
      <c r="J72" s="8" t="s">
        <v>191</v>
      </c>
      <c r="K72" s="8" t="s">
        <v>213</v>
      </c>
      <c r="L72" s="8" t="s">
        <v>193</v>
      </c>
      <c r="M72" s="8" t="s">
        <v>531</v>
      </c>
      <c r="N72" s="8" t="s">
        <v>195</v>
      </c>
      <c r="O72" s="8" t="s">
        <v>224</v>
      </c>
      <c r="P72" s="8" t="s">
        <v>729</v>
      </c>
      <c r="R72" s="8" t="s">
        <v>188</v>
      </c>
      <c r="S72" s="8" t="s">
        <v>730</v>
      </c>
      <c r="T72" s="8" t="s">
        <v>201</v>
      </c>
      <c r="U72" s="8" t="s">
        <v>202</v>
      </c>
      <c r="V72" s="59">
        <v>44562</v>
      </c>
      <c r="W72" s="8" t="s">
        <v>207</v>
      </c>
      <c r="X72" s="8" t="s">
        <v>204</v>
      </c>
      <c r="Y72" s="8">
        <v>4</v>
      </c>
      <c r="Z72" s="8">
        <v>4</v>
      </c>
      <c r="AA72" s="8">
        <v>4</v>
      </c>
      <c r="AB72" s="8">
        <v>0</v>
      </c>
      <c r="AC72" s="8">
        <v>0</v>
      </c>
      <c r="AD72" s="8">
        <v>0</v>
      </c>
      <c r="AE72" s="8">
        <v>0</v>
      </c>
      <c r="AF72" s="8">
        <f t="shared" ref="AF72:AF135" si="4">Z72-AB72</f>
        <v>4</v>
      </c>
      <c r="AG72" s="8">
        <f t="shared" ref="AG72:AG135" si="5">AD72-AE72</f>
        <v>0</v>
      </c>
      <c r="AH72" s="8">
        <f t="shared" ref="AH72:AH135" si="6">AF72-AG72</f>
        <v>4</v>
      </c>
      <c r="AI72" s="8">
        <f t="shared" ref="AI72:AI135" si="7">AA72-AB72</f>
        <v>4</v>
      </c>
      <c r="AJ72" s="8" t="s">
        <v>188</v>
      </c>
      <c r="AK72" s="8" t="s">
        <v>217</v>
      </c>
      <c r="AL72" s="8" t="s">
        <v>647</v>
      </c>
    </row>
    <row r="73" spans="1:38" x14ac:dyDescent="0.35">
      <c r="A73" s="8">
        <v>448650</v>
      </c>
      <c r="B73" s="8">
        <v>129183</v>
      </c>
      <c r="C73" s="8" t="s">
        <v>188</v>
      </c>
      <c r="D73" s="8">
        <v>74496</v>
      </c>
      <c r="E73" s="8" t="s">
        <v>725</v>
      </c>
      <c r="F73" s="8">
        <v>2459945</v>
      </c>
      <c r="G73" s="8">
        <v>0.16</v>
      </c>
      <c r="H73" s="8" t="s">
        <v>190</v>
      </c>
      <c r="I73" s="59">
        <v>43524</v>
      </c>
      <c r="J73" s="8" t="s">
        <v>202</v>
      </c>
      <c r="K73" s="8" t="s">
        <v>192</v>
      </c>
      <c r="L73" s="8" t="s">
        <v>193</v>
      </c>
      <c r="M73" s="8" t="s">
        <v>195</v>
      </c>
      <c r="N73" s="8" t="s">
        <v>195</v>
      </c>
      <c r="O73" s="8" t="s">
        <v>224</v>
      </c>
      <c r="P73" s="8" t="s">
        <v>726</v>
      </c>
      <c r="R73" s="8" t="s">
        <v>188</v>
      </c>
      <c r="S73" s="8" t="s">
        <v>727</v>
      </c>
      <c r="T73" s="8" t="s">
        <v>201</v>
      </c>
      <c r="U73" s="8" t="s">
        <v>191</v>
      </c>
      <c r="V73" s="59">
        <v>44562</v>
      </c>
      <c r="W73" s="8" t="s">
        <v>207</v>
      </c>
      <c r="X73" s="8" t="s">
        <v>231</v>
      </c>
      <c r="Y73" s="8">
        <v>9</v>
      </c>
      <c r="Z73" s="8">
        <v>9</v>
      </c>
      <c r="AA73" s="8">
        <v>9</v>
      </c>
      <c r="AB73" s="8">
        <v>0</v>
      </c>
      <c r="AC73" s="8">
        <v>0</v>
      </c>
      <c r="AD73" s="8">
        <v>0</v>
      </c>
      <c r="AE73" s="8">
        <v>0</v>
      </c>
      <c r="AF73" s="8">
        <f t="shared" si="4"/>
        <v>9</v>
      </c>
      <c r="AG73" s="8">
        <f t="shared" si="5"/>
        <v>0</v>
      </c>
      <c r="AH73" s="8">
        <f t="shared" si="6"/>
        <v>9</v>
      </c>
      <c r="AI73" s="8">
        <f t="shared" si="7"/>
        <v>9</v>
      </c>
      <c r="AJ73" s="8" t="s">
        <v>188</v>
      </c>
      <c r="AK73" s="8" t="s">
        <v>217</v>
      </c>
      <c r="AL73" s="8" t="s">
        <v>647</v>
      </c>
    </row>
    <row r="74" spans="1:38" x14ac:dyDescent="0.35">
      <c r="A74" s="8">
        <v>464979</v>
      </c>
      <c r="B74" s="8">
        <v>111596</v>
      </c>
      <c r="C74" s="8" t="s">
        <v>188</v>
      </c>
      <c r="D74" s="8">
        <v>75008</v>
      </c>
      <c r="E74" s="8" t="s">
        <v>731</v>
      </c>
      <c r="F74" s="8">
        <v>2523949</v>
      </c>
      <c r="G74" s="8">
        <v>0.14000000000000001</v>
      </c>
      <c r="H74" s="8" t="s">
        <v>190</v>
      </c>
      <c r="I74" s="59">
        <v>43565</v>
      </c>
      <c r="J74" s="8" t="s">
        <v>202</v>
      </c>
      <c r="K74" s="8" t="s">
        <v>213</v>
      </c>
      <c r="L74" s="8" t="s">
        <v>193</v>
      </c>
      <c r="M74" s="8" t="s">
        <v>195</v>
      </c>
      <c r="N74" s="8" t="s">
        <v>195</v>
      </c>
      <c r="O74" s="8" t="s">
        <v>196</v>
      </c>
      <c r="P74" s="8" t="s">
        <v>732</v>
      </c>
      <c r="R74" s="8" t="s">
        <v>226</v>
      </c>
      <c r="S74" s="8" t="s">
        <v>733</v>
      </c>
      <c r="T74" s="8" t="s">
        <v>201</v>
      </c>
      <c r="U74" s="8" t="s">
        <v>202</v>
      </c>
      <c r="V74" s="59">
        <v>44033</v>
      </c>
      <c r="W74" s="8" t="s">
        <v>203</v>
      </c>
      <c r="X74" s="8" t="s">
        <v>206</v>
      </c>
      <c r="Y74" s="8">
        <v>0</v>
      </c>
      <c r="Z74" s="8">
        <v>0</v>
      </c>
      <c r="AA74" s="8">
        <v>0</v>
      </c>
      <c r="AB74" s="8">
        <v>0</v>
      </c>
      <c r="AC74" s="8">
        <v>1</v>
      </c>
      <c r="AD74" s="8">
        <v>1</v>
      </c>
      <c r="AE74" s="8">
        <v>1</v>
      </c>
      <c r="AF74" s="8">
        <f t="shared" si="4"/>
        <v>0</v>
      </c>
      <c r="AG74" s="8">
        <f t="shared" si="5"/>
        <v>0</v>
      </c>
      <c r="AH74" s="8">
        <f t="shared" si="6"/>
        <v>0</v>
      </c>
      <c r="AI74" s="8">
        <f t="shared" si="7"/>
        <v>0</v>
      </c>
      <c r="AJ74" s="8" t="s">
        <v>658</v>
      </c>
      <c r="AK74" s="8" t="s">
        <v>241</v>
      </c>
      <c r="AL74" s="8" t="s">
        <v>647</v>
      </c>
    </row>
    <row r="75" spans="1:38" x14ac:dyDescent="0.35">
      <c r="A75" s="8">
        <v>464979</v>
      </c>
      <c r="B75" s="8">
        <v>111596</v>
      </c>
      <c r="C75" s="8" t="s">
        <v>188</v>
      </c>
      <c r="D75" s="8">
        <v>75008</v>
      </c>
      <c r="E75" s="8" t="s">
        <v>731</v>
      </c>
      <c r="F75" s="8">
        <v>2523949</v>
      </c>
      <c r="G75" s="8">
        <v>0.14000000000000001</v>
      </c>
      <c r="H75" s="8" t="s">
        <v>190</v>
      </c>
      <c r="I75" s="59">
        <v>43565</v>
      </c>
      <c r="J75" s="8" t="s">
        <v>202</v>
      </c>
      <c r="K75" s="8" t="s">
        <v>213</v>
      </c>
      <c r="L75" s="8" t="s">
        <v>193</v>
      </c>
      <c r="M75" s="8" t="s">
        <v>195</v>
      </c>
      <c r="N75" s="8" t="s">
        <v>195</v>
      </c>
      <c r="O75" s="8" t="s">
        <v>196</v>
      </c>
      <c r="P75" s="8" t="s">
        <v>732</v>
      </c>
      <c r="R75" s="8" t="s">
        <v>226</v>
      </c>
      <c r="S75" s="8" t="s">
        <v>733</v>
      </c>
      <c r="T75" s="8" t="s">
        <v>201</v>
      </c>
      <c r="U75" s="8" t="s">
        <v>202</v>
      </c>
      <c r="V75" s="59">
        <v>44033</v>
      </c>
      <c r="W75" s="8" t="s">
        <v>203</v>
      </c>
      <c r="X75" s="8" t="s">
        <v>211</v>
      </c>
      <c r="Y75" s="8">
        <v>1</v>
      </c>
      <c r="Z75" s="8">
        <v>1</v>
      </c>
      <c r="AA75" s="8">
        <v>1</v>
      </c>
      <c r="AB75" s="8">
        <v>0</v>
      </c>
      <c r="AC75" s="8">
        <v>0</v>
      </c>
      <c r="AD75" s="8">
        <v>0</v>
      </c>
      <c r="AE75" s="8">
        <v>0</v>
      </c>
      <c r="AF75" s="8">
        <f t="shared" si="4"/>
        <v>1</v>
      </c>
      <c r="AG75" s="8">
        <f t="shared" si="5"/>
        <v>0</v>
      </c>
      <c r="AH75" s="8">
        <f t="shared" si="6"/>
        <v>1</v>
      </c>
      <c r="AI75" s="8">
        <f t="shared" si="7"/>
        <v>1</v>
      </c>
      <c r="AJ75" s="8" t="s">
        <v>658</v>
      </c>
      <c r="AK75" s="8" t="s">
        <v>241</v>
      </c>
      <c r="AL75" s="8" t="s">
        <v>647</v>
      </c>
    </row>
    <row r="76" spans="1:38" x14ac:dyDescent="0.35">
      <c r="A76" s="8">
        <v>454540</v>
      </c>
      <c r="B76" s="8">
        <v>108136</v>
      </c>
      <c r="C76" s="8" t="s">
        <v>188</v>
      </c>
      <c r="D76" s="8">
        <v>75039</v>
      </c>
      <c r="E76" s="8" t="s">
        <v>734</v>
      </c>
      <c r="F76" s="8">
        <v>2533149</v>
      </c>
      <c r="G76" s="8">
        <v>0.32</v>
      </c>
      <c r="H76" s="8" t="s">
        <v>190</v>
      </c>
      <c r="I76" s="59">
        <v>43613</v>
      </c>
      <c r="J76" s="8" t="s">
        <v>202</v>
      </c>
      <c r="K76" s="8" t="s">
        <v>213</v>
      </c>
      <c r="L76" s="8" t="s">
        <v>193</v>
      </c>
      <c r="M76" s="8" t="s">
        <v>195</v>
      </c>
      <c r="N76" s="8" t="s">
        <v>195</v>
      </c>
      <c r="O76" s="8" t="s">
        <v>196</v>
      </c>
      <c r="P76" s="8" t="s">
        <v>735</v>
      </c>
      <c r="Q76" s="8" t="s">
        <v>736</v>
      </c>
      <c r="R76" s="8" t="s">
        <v>252</v>
      </c>
      <c r="S76" s="8" t="s">
        <v>737</v>
      </c>
      <c r="T76" s="8" t="s">
        <v>201</v>
      </c>
      <c r="U76" s="8" t="s">
        <v>202</v>
      </c>
      <c r="V76" s="59">
        <v>44805</v>
      </c>
      <c r="W76" s="8" t="s">
        <v>207</v>
      </c>
      <c r="X76" s="8" t="s">
        <v>231</v>
      </c>
      <c r="Y76" s="8">
        <v>0</v>
      </c>
      <c r="Z76" s="8">
        <v>0</v>
      </c>
      <c r="AA76" s="8">
        <v>0</v>
      </c>
      <c r="AB76" s="8">
        <v>0</v>
      </c>
      <c r="AC76" s="8">
        <v>1</v>
      </c>
      <c r="AD76" s="8">
        <v>1</v>
      </c>
      <c r="AE76" s="8">
        <v>1</v>
      </c>
      <c r="AF76" s="8">
        <f t="shared" si="4"/>
        <v>0</v>
      </c>
      <c r="AG76" s="8">
        <f t="shared" si="5"/>
        <v>0</v>
      </c>
      <c r="AH76" s="8">
        <f t="shared" si="6"/>
        <v>0</v>
      </c>
      <c r="AI76" s="8">
        <f t="shared" si="7"/>
        <v>0</v>
      </c>
      <c r="AJ76" s="8" t="s">
        <v>658</v>
      </c>
      <c r="AK76" s="8" t="s">
        <v>241</v>
      </c>
      <c r="AL76" s="8" t="s">
        <v>647</v>
      </c>
    </row>
    <row r="77" spans="1:38" x14ac:dyDescent="0.35">
      <c r="A77" s="8">
        <v>454540</v>
      </c>
      <c r="B77" s="8">
        <v>108136</v>
      </c>
      <c r="C77" s="8" t="s">
        <v>188</v>
      </c>
      <c r="D77" s="8">
        <v>75039</v>
      </c>
      <c r="E77" s="8" t="s">
        <v>734</v>
      </c>
      <c r="F77" s="8">
        <v>2533149</v>
      </c>
      <c r="G77" s="8">
        <v>0.32</v>
      </c>
      <c r="H77" s="8" t="s">
        <v>190</v>
      </c>
      <c r="I77" s="59">
        <v>43613</v>
      </c>
      <c r="J77" s="8" t="s">
        <v>202</v>
      </c>
      <c r="K77" s="8" t="s">
        <v>213</v>
      </c>
      <c r="L77" s="8" t="s">
        <v>193</v>
      </c>
      <c r="M77" s="8" t="s">
        <v>195</v>
      </c>
      <c r="N77" s="8" t="s">
        <v>195</v>
      </c>
      <c r="O77" s="8" t="s">
        <v>196</v>
      </c>
      <c r="P77" s="8" t="s">
        <v>735</v>
      </c>
      <c r="Q77" s="8" t="s">
        <v>736</v>
      </c>
      <c r="R77" s="8" t="s">
        <v>252</v>
      </c>
      <c r="S77" s="8" t="s">
        <v>737</v>
      </c>
      <c r="T77" s="8" t="s">
        <v>201</v>
      </c>
      <c r="U77" s="8" t="s">
        <v>202</v>
      </c>
      <c r="V77" s="59">
        <v>44805</v>
      </c>
      <c r="W77" s="8" t="s">
        <v>207</v>
      </c>
      <c r="X77" s="8" t="s">
        <v>204</v>
      </c>
      <c r="Y77" s="8">
        <v>0</v>
      </c>
      <c r="Z77" s="8">
        <v>0</v>
      </c>
      <c r="AA77" s="8">
        <v>0</v>
      </c>
      <c r="AB77" s="8">
        <v>0</v>
      </c>
      <c r="AC77" s="8">
        <v>1</v>
      </c>
      <c r="AD77" s="8">
        <v>1</v>
      </c>
      <c r="AE77" s="8">
        <v>1</v>
      </c>
      <c r="AF77" s="8">
        <f t="shared" si="4"/>
        <v>0</v>
      </c>
      <c r="AG77" s="8">
        <f t="shared" si="5"/>
        <v>0</v>
      </c>
      <c r="AH77" s="8">
        <f t="shared" si="6"/>
        <v>0</v>
      </c>
      <c r="AI77" s="8">
        <f t="shared" si="7"/>
        <v>0</v>
      </c>
      <c r="AJ77" s="8" t="s">
        <v>658</v>
      </c>
      <c r="AK77" s="8" t="s">
        <v>241</v>
      </c>
      <c r="AL77" s="8" t="s">
        <v>647</v>
      </c>
    </row>
    <row r="78" spans="1:38" x14ac:dyDescent="0.35">
      <c r="A78" s="8">
        <v>454540</v>
      </c>
      <c r="B78" s="8">
        <v>108136</v>
      </c>
      <c r="C78" s="8" t="s">
        <v>188</v>
      </c>
      <c r="D78" s="8">
        <v>75039</v>
      </c>
      <c r="E78" s="8" t="s">
        <v>734</v>
      </c>
      <c r="F78" s="8">
        <v>2533149</v>
      </c>
      <c r="G78" s="8">
        <v>0.32</v>
      </c>
      <c r="H78" s="8" t="s">
        <v>190</v>
      </c>
      <c r="I78" s="59">
        <v>43613</v>
      </c>
      <c r="J78" s="8" t="s">
        <v>202</v>
      </c>
      <c r="K78" s="8" t="s">
        <v>213</v>
      </c>
      <c r="L78" s="8" t="s">
        <v>193</v>
      </c>
      <c r="M78" s="8" t="s">
        <v>195</v>
      </c>
      <c r="N78" s="8" t="s">
        <v>195</v>
      </c>
      <c r="O78" s="8" t="s">
        <v>196</v>
      </c>
      <c r="P78" s="8" t="s">
        <v>735</v>
      </c>
      <c r="Q78" s="8" t="s">
        <v>736</v>
      </c>
      <c r="R78" s="8" t="s">
        <v>252</v>
      </c>
      <c r="S78" s="8" t="s">
        <v>737</v>
      </c>
      <c r="T78" s="8" t="s">
        <v>201</v>
      </c>
      <c r="U78" s="8" t="s">
        <v>202</v>
      </c>
      <c r="V78" s="59">
        <v>44805</v>
      </c>
      <c r="W78" s="8" t="s">
        <v>203</v>
      </c>
      <c r="X78" s="8" t="s">
        <v>204</v>
      </c>
      <c r="Y78" s="8">
        <v>2</v>
      </c>
      <c r="Z78" s="8">
        <v>2</v>
      </c>
      <c r="AA78" s="8">
        <v>2</v>
      </c>
      <c r="AB78" s="8">
        <v>1</v>
      </c>
      <c r="AC78" s="8">
        <v>0</v>
      </c>
      <c r="AD78" s="8">
        <v>0</v>
      </c>
      <c r="AE78" s="8">
        <v>0</v>
      </c>
      <c r="AF78" s="8">
        <f t="shared" si="4"/>
        <v>1</v>
      </c>
      <c r="AG78" s="8">
        <f t="shared" si="5"/>
        <v>0</v>
      </c>
      <c r="AH78" s="8">
        <f t="shared" si="6"/>
        <v>1</v>
      </c>
      <c r="AI78" s="8">
        <f t="shared" si="7"/>
        <v>1</v>
      </c>
      <c r="AJ78" s="8" t="s">
        <v>658</v>
      </c>
      <c r="AK78" s="8" t="s">
        <v>241</v>
      </c>
      <c r="AL78" s="8" t="s">
        <v>647</v>
      </c>
    </row>
    <row r="79" spans="1:38" x14ac:dyDescent="0.35">
      <c r="A79" s="8">
        <v>453128</v>
      </c>
      <c r="B79" s="8">
        <v>112101</v>
      </c>
      <c r="C79" s="8" t="s">
        <v>188</v>
      </c>
      <c r="D79" s="8">
        <v>72715</v>
      </c>
      <c r="E79" s="8" t="s">
        <v>738</v>
      </c>
      <c r="F79" s="8">
        <v>2536749</v>
      </c>
      <c r="G79" s="8">
        <v>5.87</v>
      </c>
      <c r="H79" s="8" t="s">
        <v>222</v>
      </c>
      <c r="I79" s="59">
        <v>43616</v>
      </c>
      <c r="J79" s="8" t="s">
        <v>191</v>
      </c>
      <c r="K79" s="8" t="s">
        <v>192</v>
      </c>
      <c r="L79" s="8" t="s">
        <v>230</v>
      </c>
      <c r="M79" s="8" t="s">
        <v>223</v>
      </c>
      <c r="N79" s="8" t="s">
        <v>195</v>
      </c>
      <c r="O79" s="8" t="s">
        <v>224</v>
      </c>
      <c r="P79" s="8" t="s">
        <v>739</v>
      </c>
      <c r="R79" s="8" t="s">
        <v>267</v>
      </c>
      <c r="S79" s="8" t="s">
        <v>740</v>
      </c>
      <c r="T79" s="8" t="s">
        <v>201</v>
      </c>
      <c r="U79" s="8" t="s">
        <v>191</v>
      </c>
      <c r="V79" s="59">
        <v>43564</v>
      </c>
      <c r="W79" s="8" t="s">
        <v>207</v>
      </c>
      <c r="X79" s="8" t="s">
        <v>231</v>
      </c>
      <c r="Y79" s="8">
        <v>15</v>
      </c>
      <c r="Z79" s="8">
        <v>15</v>
      </c>
      <c r="AA79" s="8">
        <v>15</v>
      </c>
      <c r="AB79" s="8">
        <v>15</v>
      </c>
      <c r="AC79" s="8">
        <v>0</v>
      </c>
      <c r="AD79" s="8">
        <v>0</v>
      </c>
      <c r="AE79" s="8">
        <v>0</v>
      </c>
      <c r="AF79" s="8">
        <f t="shared" si="4"/>
        <v>0</v>
      </c>
      <c r="AG79" s="8">
        <f t="shared" si="5"/>
        <v>0</v>
      </c>
      <c r="AH79" s="8">
        <f t="shared" si="6"/>
        <v>0</v>
      </c>
      <c r="AI79" s="8">
        <f t="shared" si="7"/>
        <v>0</v>
      </c>
      <c r="AJ79" s="8" t="s">
        <v>251</v>
      </c>
      <c r="AK79" s="8" t="s">
        <v>63</v>
      </c>
      <c r="AL79" s="8" t="s">
        <v>670</v>
      </c>
    </row>
    <row r="80" spans="1:38" x14ac:dyDescent="0.35">
      <c r="A80" s="8">
        <v>453128</v>
      </c>
      <c r="B80" s="8">
        <v>112101</v>
      </c>
      <c r="C80" s="8" t="s">
        <v>188</v>
      </c>
      <c r="D80" s="8">
        <v>72715</v>
      </c>
      <c r="E80" s="8" t="s">
        <v>738</v>
      </c>
      <c r="F80" s="8">
        <v>2536749</v>
      </c>
      <c r="G80" s="8">
        <v>5.87</v>
      </c>
      <c r="H80" s="8" t="s">
        <v>222</v>
      </c>
      <c r="I80" s="59">
        <v>43616</v>
      </c>
      <c r="J80" s="8" t="s">
        <v>191</v>
      </c>
      <c r="K80" s="8" t="s">
        <v>192</v>
      </c>
      <c r="L80" s="8" t="s">
        <v>230</v>
      </c>
      <c r="M80" s="8" t="s">
        <v>223</v>
      </c>
      <c r="N80" s="8" t="s">
        <v>195</v>
      </c>
      <c r="O80" s="8" t="s">
        <v>224</v>
      </c>
      <c r="P80" s="8" t="s">
        <v>739</v>
      </c>
      <c r="R80" s="8" t="s">
        <v>267</v>
      </c>
      <c r="S80" s="8" t="s">
        <v>740</v>
      </c>
      <c r="T80" s="8" t="s">
        <v>201</v>
      </c>
      <c r="U80" s="8" t="s">
        <v>191</v>
      </c>
      <c r="V80" s="59">
        <v>43564</v>
      </c>
      <c r="W80" s="8" t="s">
        <v>207</v>
      </c>
      <c r="X80" s="8" t="s">
        <v>204</v>
      </c>
      <c r="Y80" s="8">
        <v>15</v>
      </c>
      <c r="Z80" s="8">
        <v>15</v>
      </c>
      <c r="AA80" s="8">
        <v>15</v>
      </c>
      <c r="AB80" s="8">
        <v>15</v>
      </c>
      <c r="AC80" s="8">
        <v>0</v>
      </c>
      <c r="AD80" s="8">
        <v>0</v>
      </c>
      <c r="AE80" s="8">
        <v>0</v>
      </c>
      <c r="AF80" s="8">
        <f t="shared" si="4"/>
        <v>0</v>
      </c>
      <c r="AG80" s="8">
        <f t="shared" si="5"/>
        <v>0</v>
      </c>
      <c r="AH80" s="8">
        <f t="shared" si="6"/>
        <v>0</v>
      </c>
      <c r="AI80" s="8">
        <f t="shared" si="7"/>
        <v>0</v>
      </c>
      <c r="AJ80" s="8" t="s">
        <v>251</v>
      </c>
      <c r="AK80" s="8" t="s">
        <v>63</v>
      </c>
      <c r="AL80" s="8" t="s">
        <v>670</v>
      </c>
    </row>
    <row r="81" spans="1:38" x14ac:dyDescent="0.35">
      <c r="A81" s="8">
        <v>453128</v>
      </c>
      <c r="B81" s="8">
        <v>112101</v>
      </c>
      <c r="C81" s="8" t="s">
        <v>188</v>
      </c>
      <c r="D81" s="8">
        <v>72715</v>
      </c>
      <c r="E81" s="8" t="s">
        <v>738</v>
      </c>
      <c r="F81" s="8">
        <v>2536749</v>
      </c>
      <c r="G81" s="8">
        <v>5.87</v>
      </c>
      <c r="H81" s="8" t="s">
        <v>222</v>
      </c>
      <c r="I81" s="59">
        <v>43616</v>
      </c>
      <c r="J81" s="8" t="s">
        <v>191</v>
      </c>
      <c r="K81" s="8" t="s">
        <v>192</v>
      </c>
      <c r="L81" s="8" t="s">
        <v>230</v>
      </c>
      <c r="M81" s="8" t="s">
        <v>223</v>
      </c>
      <c r="N81" s="8" t="s">
        <v>195</v>
      </c>
      <c r="O81" s="8" t="s">
        <v>224</v>
      </c>
      <c r="P81" s="8" t="s">
        <v>739</v>
      </c>
      <c r="R81" s="8" t="s">
        <v>267</v>
      </c>
      <c r="S81" s="8" t="s">
        <v>740</v>
      </c>
      <c r="T81" s="8" t="s">
        <v>201</v>
      </c>
      <c r="U81" s="8" t="s">
        <v>191</v>
      </c>
      <c r="V81" s="59">
        <v>43564</v>
      </c>
      <c r="W81" s="8" t="s">
        <v>203</v>
      </c>
      <c r="X81" s="8" t="s">
        <v>204</v>
      </c>
      <c r="Y81" s="8">
        <v>35</v>
      </c>
      <c r="Z81" s="8">
        <v>35</v>
      </c>
      <c r="AA81" s="8">
        <v>35</v>
      </c>
      <c r="AB81" s="8">
        <v>35</v>
      </c>
      <c r="AC81" s="8">
        <v>0</v>
      </c>
      <c r="AD81" s="8">
        <v>0</v>
      </c>
      <c r="AE81" s="8">
        <v>0</v>
      </c>
      <c r="AF81" s="8">
        <f t="shared" si="4"/>
        <v>0</v>
      </c>
      <c r="AG81" s="8">
        <f t="shared" si="5"/>
        <v>0</v>
      </c>
      <c r="AH81" s="8">
        <f t="shared" si="6"/>
        <v>0</v>
      </c>
      <c r="AI81" s="8">
        <f t="shared" si="7"/>
        <v>0</v>
      </c>
      <c r="AJ81" s="8" t="s">
        <v>251</v>
      </c>
      <c r="AK81" s="8" t="s">
        <v>63</v>
      </c>
      <c r="AL81" s="8" t="s">
        <v>670</v>
      </c>
    </row>
    <row r="82" spans="1:38" x14ac:dyDescent="0.35">
      <c r="A82" s="8">
        <v>453128</v>
      </c>
      <c r="B82" s="8">
        <v>112101</v>
      </c>
      <c r="C82" s="8" t="s">
        <v>188</v>
      </c>
      <c r="D82" s="8">
        <v>72715</v>
      </c>
      <c r="E82" s="8" t="s">
        <v>738</v>
      </c>
      <c r="F82" s="8">
        <v>2536749</v>
      </c>
      <c r="G82" s="8">
        <v>5.87</v>
      </c>
      <c r="H82" s="8" t="s">
        <v>222</v>
      </c>
      <c r="I82" s="59">
        <v>43616</v>
      </c>
      <c r="J82" s="8" t="s">
        <v>191</v>
      </c>
      <c r="K82" s="8" t="s">
        <v>192</v>
      </c>
      <c r="L82" s="8" t="s">
        <v>230</v>
      </c>
      <c r="M82" s="8" t="s">
        <v>223</v>
      </c>
      <c r="N82" s="8" t="s">
        <v>195</v>
      </c>
      <c r="O82" s="8" t="s">
        <v>224</v>
      </c>
      <c r="P82" s="8" t="s">
        <v>739</v>
      </c>
      <c r="R82" s="8" t="s">
        <v>267</v>
      </c>
      <c r="S82" s="8" t="s">
        <v>740</v>
      </c>
      <c r="T82" s="8" t="s">
        <v>201</v>
      </c>
      <c r="U82" s="8" t="s">
        <v>191</v>
      </c>
      <c r="V82" s="59">
        <v>43564</v>
      </c>
      <c r="W82" s="8" t="s">
        <v>203</v>
      </c>
      <c r="X82" s="8" t="s">
        <v>206</v>
      </c>
      <c r="Y82" s="8">
        <v>28</v>
      </c>
      <c r="Z82" s="8">
        <v>28</v>
      </c>
      <c r="AA82" s="8">
        <v>28</v>
      </c>
      <c r="AB82" s="8">
        <v>28</v>
      </c>
      <c r="AC82" s="8">
        <v>0</v>
      </c>
      <c r="AD82" s="8">
        <v>0</v>
      </c>
      <c r="AE82" s="8">
        <v>0</v>
      </c>
      <c r="AF82" s="8">
        <f t="shared" si="4"/>
        <v>0</v>
      </c>
      <c r="AG82" s="8">
        <f t="shared" si="5"/>
        <v>0</v>
      </c>
      <c r="AH82" s="8">
        <f t="shared" si="6"/>
        <v>0</v>
      </c>
      <c r="AI82" s="8">
        <f t="shared" si="7"/>
        <v>0</v>
      </c>
      <c r="AJ82" s="8" t="s">
        <v>251</v>
      </c>
      <c r="AK82" s="8" t="s">
        <v>63</v>
      </c>
      <c r="AL82" s="8" t="s">
        <v>670</v>
      </c>
    </row>
    <row r="83" spans="1:38" x14ac:dyDescent="0.35">
      <c r="A83" s="8">
        <v>453128</v>
      </c>
      <c r="B83" s="8">
        <v>112101</v>
      </c>
      <c r="C83" s="8" t="s">
        <v>188</v>
      </c>
      <c r="D83" s="8">
        <v>72715</v>
      </c>
      <c r="E83" s="8" t="s">
        <v>738</v>
      </c>
      <c r="F83" s="8">
        <v>2536749</v>
      </c>
      <c r="G83" s="8">
        <v>5.87</v>
      </c>
      <c r="H83" s="8" t="s">
        <v>222</v>
      </c>
      <c r="I83" s="59">
        <v>43616</v>
      </c>
      <c r="J83" s="8" t="s">
        <v>191</v>
      </c>
      <c r="K83" s="8" t="s">
        <v>192</v>
      </c>
      <c r="L83" s="8" t="s">
        <v>230</v>
      </c>
      <c r="M83" s="8" t="s">
        <v>223</v>
      </c>
      <c r="N83" s="8" t="s">
        <v>195</v>
      </c>
      <c r="O83" s="8" t="s">
        <v>224</v>
      </c>
      <c r="P83" s="8" t="s">
        <v>739</v>
      </c>
      <c r="R83" s="8" t="s">
        <v>267</v>
      </c>
      <c r="S83" s="8" t="s">
        <v>740</v>
      </c>
      <c r="T83" s="8" t="s">
        <v>201</v>
      </c>
      <c r="U83" s="8" t="s">
        <v>191</v>
      </c>
      <c r="V83" s="59">
        <v>43564</v>
      </c>
      <c r="W83" s="8" t="s">
        <v>203</v>
      </c>
      <c r="X83" s="8" t="s">
        <v>211</v>
      </c>
      <c r="Y83" s="8">
        <v>3</v>
      </c>
      <c r="Z83" s="8">
        <v>3</v>
      </c>
      <c r="AA83" s="8">
        <v>3</v>
      </c>
      <c r="AB83" s="8">
        <v>3</v>
      </c>
      <c r="AC83" s="8">
        <v>0</v>
      </c>
      <c r="AD83" s="8">
        <v>0</v>
      </c>
      <c r="AE83" s="8">
        <v>0</v>
      </c>
      <c r="AF83" s="8">
        <f t="shared" si="4"/>
        <v>0</v>
      </c>
      <c r="AG83" s="8">
        <f t="shared" si="5"/>
        <v>0</v>
      </c>
      <c r="AH83" s="8">
        <f t="shared" si="6"/>
        <v>0</v>
      </c>
      <c r="AI83" s="8">
        <f t="shared" si="7"/>
        <v>0</v>
      </c>
      <c r="AJ83" s="8" t="s">
        <v>251</v>
      </c>
      <c r="AK83" s="8" t="s">
        <v>63</v>
      </c>
      <c r="AL83" s="8" t="s">
        <v>670</v>
      </c>
    </row>
    <row r="84" spans="1:38" x14ac:dyDescent="0.35">
      <c r="A84" s="8">
        <v>453128</v>
      </c>
      <c r="B84" s="8">
        <v>112101</v>
      </c>
      <c r="C84" s="8" t="s">
        <v>188</v>
      </c>
      <c r="D84" s="8">
        <v>72715</v>
      </c>
      <c r="E84" s="8" t="s">
        <v>738</v>
      </c>
      <c r="F84" s="8">
        <v>2536749</v>
      </c>
      <c r="G84" s="8">
        <v>5.87</v>
      </c>
      <c r="H84" s="8" t="s">
        <v>222</v>
      </c>
      <c r="I84" s="59">
        <v>43616</v>
      </c>
      <c r="J84" s="8" t="s">
        <v>191</v>
      </c>
      <c r="K84" s="8" t="s">
        <v>192</v>
      </c>
      <c r="L84" s="8" t="s">
        <v>193</v>
      </c>
      <c r="M84" s="8" t="s">
        <v>223</v>
      </c>
      <c r="N84" s="8" t="s">
        <v>195</v>
      </c>
      <c r="O84" s="8" t="s">
        <v>224</v>
      </c>
      <c r="P84" s="8" t="s">
        <v>739</v>
      </c>
      <c r="R84" s="8" t="s">
        <v>267</v>
      </c>
      <c r="S84" s="8" t="s">
        <v>740</v>
      </c>
      <c r="T84" s="8" t="s">
        <v>201</v>
      </c>
      <c r="U84" s="8" t="s">
        <v>191</v>
      </c>
      <c r="V84" s="59">
        <v>43564</v>
      </c>
      <c r="W84" s="8" t="s">
        <v>207</v>
      </c>
      <c r="X84" s="8" t="s">
        <v>204</v>
      </c>
      <c r="Y84" s="8">
        <v>2</v>
      </c>
      <c r="Z84" s="8">
        <v>2</v>
      </c>
      <c r="AA84" s="8">
        <v>2</v>
      </c>
      <c r="AB84" s="8">
        <v>2</v>
      </c>
      <c r="AC84" s="8">
        <v>0</v>
      </c>
      <c r="AD84" s="8">
        <v>0</v>
      </c>
      <c r="AE84" s="8">
        <v>0</v>
      </c>
      <c r="AF84" s="8">
        <f t="shared" si="4"/>
        <v>0</v>
      </c>
      <c r="AG84" s="8">
        <f t="shared" si="5"/>
        <v>0</v>
      </c>
      <c r="AH84" s="8">
        <f t="shared" si="6"/>
        <v>0</v>
      </c>
      <c r="AI84" s="8">
        <f t="shared" si="7"/>
        <v>0</v>
      </c>
      <c r="AJ84" s="8" t="s">
        <v>251</v>
      </c>
      <c r="AK84" s="8" t="s">
        <v>63</v>
      </c>
      <c r="AL84" s="8" t="s">
        <v>670</v>
      </c>
    </row>
    <row r="85" spans="1:38" x14ac:dyDescent="0.35">
      <c r="A85" s="8">
        <v>453128</v>
      </c>
      <c r="B85" s="8">
        <v>112101</v>
      </c>
      <c r="C85" s="8" t="s">
        <v>188</v>
      </c>
      <c r="D85" s="8">
        <v>72715</v>
      </c>
      <c r="E85" s="8" t="s">
        <v>738</v>
      </c>
      <c r="F85" s="8">
        <v>2536749</v>
      </c>
      <c r="G85" s="8">
        <v>5.87</v>
      </c>
      <c r="H85" s="8" t="s">
        <v>222</v>
      </c>
      <c r="I85" s="59">
        <v>43616</v>
      </c>
      <c r="J85" s="8" t="s">
        <v>191</v>
      </c>
      <c r="K85" s="8" t="s">
        <v>192</v>
      </c>
      <c r="L85" s="8" t="s">
        <v>193</v>
      </c>
      <c r="M85" s="8" t="s">
        <v>223</v>
      </c>
      <c r="N85" s="8" t="s">
        <v>195</v>
      </c>
      <c r="O85" s="8" t="s">
        <v>224</v>
      </c>
      <c r="P85" s="8" t="s">
        <v>739</v>
      </c>
      <c r="R85" s="8" t="s">
        <v>267</v>
      </c>
      <c r="S85" s="8" t="s">
        <v>740</v>
      </c>
      <c r="T85" s="8" t="s">
        <v>201</v>
      </c>
      <c r="U85" s="8" t="s">
        <v>191</v>
      </c>
      <c r="V85" s="59">
        <v>43564</v>
      </c>
      <c r="W85" s="8" t="s">
        <v>203</v>
      </c>
      <c r="X85" s="8" t="s">
        <v>204</v>
      </c>
      <c r="Y85" s="8">
        <v>7</v>
      </c>
      <c r="Z85" s="8">
        <v>7</v>
      </c>
      <c r="AA85" s="8">
        <v>7</v>
      </c>
      <c r="AB85" s="8">
        <v>6</v>
      </c>
      <c r="AC85" s="8">
        <v>0</v>
      </c>
      <c r="AD85" s="8">
        <v>0</v>
      </c>
      <c r="AE85" s="8">
        <v>0</v>
      </c>
      <c r="AF85" s="8">
        <f t="shared" si="4"/>
        <v>1</v>
      </c>
      <c r="AG85" s="8">
        <f t="shared" si="5"/>
        <v>0</v>
      </c>
      <c r="AH85" s="8">
        <f t="shared" si="6"/>
        <v>1</v>
      </c>
      <c r="AI85" s="8">
        <f t="shared" si="7"/>
        <v>1</v>
      </c>
      <c r="AJ85" s="8" t="s">
        <v>251</v>
      </c>
      <c r="AK85" s="8" t="s">
        <v>63</v>
      </c>
      <c r="AL85" s="8" t="s">
        <v>670</v>
      </c>
    </row>
    <row r="86" spans="1:38" x14ac:dyDescent="0.35">
      <c r="A86" s="8">
        <v>453128</v>
      </c>
      <c r="B86" s="8">
        <v>112101</v>
      </c>
      <c r="C86" s="8" t="s">
        <v>188</v>
      </c>
      <c r="D86" s="8">
        <v>72715</v>
      </c>
      <c r="E86" s="8" t="s">
        <v>738</v>
      </c>
      <c r="F86" s="8">
        <v>2536749</v>
      </c>
      <c r="G86" s="8">
        <v>5.87</v>
      </c>
      <c r="H86" s="8" t="s">
        <v>222</v>
      </c>
      <c r="I86" s="59">
        <v>43616</v>
      </c>
      <c r="J86" s="8" t="s">
        <v>191</v>
      </c>
      <c r="K86" s="8" t="s">
        <v>192</v>
      </c>
      <c r="L86" s="8" t="s">
        <v>193</v>
      </c>
      <c r="M86" s="8" t="s">
        <v>223</v>
      </c>
      <c r="N86" s="8" t="s">
        <v>195</v>
      </c>
      <c r="O86" s="8" t="s">
        <v>224</v>
      </c>
      <c r="P86" s="8" t="s">
        <v>739</v>
      </c>
      <c r="R86" s="8" t="s">
        <v>267</v>
      </c>
      <c r="S86" s="8" t="s">
        <v>740</v>
      </c>
      <c r="T86" s="8" t="s">
        <v>201</v>
      </c>
      <c r="U86" s="8" t="s">
        <v>191</v>
      </c>
      <c r="V86" s="59">
        <v>43564</v>
      </c>
      <c r="W86" s="8" t="s">
        <v>203</v>
      </c>
      <c r="X86" s="8" t="s">
        <v>206</v>
      </c>
      <c r="Y86" s="8">
        <v>41</v>
      </c>
      <c r="Z86" s="8">
        <v>41</v>
      </c>
      <c r="AA86" s="8">
        <v>41</v>
      </c>
      <c r="AB86" s="8">
        <v>41</v>
      </c>
      <c r="AC86" s="8">
        <v>0</v>
      </c>
      <c r="AD86" s="8">
        <v>0</v>
      </c>
      <c r="AE86" s="8">
        <v>0</v>
      </c>
      <c r="AF86" s="8">
        <f t="shared" si="4"/>
        <v>0</v>
      </c>
      <c r="AG86" s="8">
        <f t="shared" si="5"/>
        <v>0</v>
      </c>
      <c r="AH86" s="8">
        <f t="shared" si="6"/>
        <v>0</v>
      </c>
      <c r="AI86" s="8">
        <f t="shared" si="7"/>
        <v>0</v>
      </c>
      <c r="AJ86" s="8" t="s">
        <v>251</v>
      </c>
      <c r="AK86" s="8" t="s">
        <v>63</v>
      </c>
      <c r="AL86" s="8" t="s">
        <v>670</v>
      </c>
    </row>
    <row r="87" spans="1:38" x14ac:dyDescent="0.35">
      <c r="A87" s="8">
        <v>453128</v>
      </c>
      <c r="B87" s="8">
        <v>112101</v>
      </c>
      <c r="C87" s="8" t="s">
        <v>188</v>
      </c>
      <c r="D87" s="8">
        <v>72715</v>
      </c>
      <c r="E87" s="8" t="s">
        <v>738</v>
      </c>
      <c r="F87" s="8">
        <v>2536749</v>
      </c>
      <c r="G87" s="8">
        <v>5.87</v>
      </c>
      <c r="H87" s="8" t="s">
        <v>222</v>
      </c>
      <c r="I87" s="59">
        <v>43616</v>
      </c>
      <c r="J87" s="8" t="s">
        <v>191</v>
      </c>
      <c r="K87" s="8" t="s">
        <v>192</v>
      </c>
      <c r="L87" s="8" t="s">
        <v>193</v>
      </c>
      <c r="M87" s="8" t="s">
        <v>223</v>
      </c>
      <c r="N87" s="8" t="s">
        <v>195</v>
      </c>
      <c r="O87" s="8" t="s">
        <v>224</v>
      </c>
      <c r="P87" s="8" t="s">
        <v>739</v>
      </c>
      <c r="R87" s="8" t="s">
        <v>267</v>
      </c>
      <c r="S87" s="8" t="s">
        <v>740</v>
      </c>
      <c r="T87" s="8" t="s">
        <v>201</v>
      </c>
      <c r="U87" s="8" t="s">
        <v>191</v>
      </c>
      <c r="V87" s="59">
        <v>43564</v>
      </c>
      <c r="W87" s="8" t="s">
        <v>203</v>
      </c>
      <c r="X87" s="8" t="s">
        <v>211</v>
      </c>
      <c r="Y87" s="8">
        <v>18</v>
      </c>
      <c r="Z87" s="8">
        <v>18</v>
      </c>
      <c r="AA87" s="8">
        <v>18</v>
      </c>
      <c r="AB87" s="8">
        <v>17</v>
      </c>
      <c r="AC87" s="8">
        <v>0</v>
      </c>
      <c r="AD87" s="8">
        <v>0</v>
      </c>
      <c r="AE87" s="8">
        <v>0</v>
      </c>
      <c r="AF87" s="8">
        <f t="shared" si="4"/>
        <v>1</v>
      </c>
      <c r="AG87" s="8">
        <f t="shared" si="5"/>
        <v>0</v>
      </c>
      <c r="AH87" s="8">
        <f t="shared" si="6"/>
        <v>1</v>
      </c>
      <c r="AI87" s="8">
        <f t="shared" si="7"/>
        <v>1</v>
      </c>
      <c r="AJ87" s="8" t="s">
        <v>251</v>
      </c>
      <c r="AK87" s="8" t="s">
        <v>63</v>
      </c>
      <c r="AL87" s="8" t="s">
        <v>670</v>
      </c>
    </row>
    <row r="88" spans="1:38" x14ac:dyDescent="0.35">
      <c r="A88" s="8">
        <v>453128</v>
      </c>
      <c r="B88" s="8">
        <v>112101</v>
      </c>
      <c r="C88" s="8" t="s">
        <v>188</v>
      </c>
      <c r="D88" s="8">
        <v>72715</v>
      </c>
      <c r="E88" s="8" t="s">
        <v>738</v>
      </c>
      <c r="F88" s="8">
        <v>2536749</v>
      </c>
      <c r="G88" s="8">
        <v>5.87</v>
      </c>
      <c r="H88" s="8" t="s">
        <v>222</v>
      </c>
      <c r="I88" s="59">
        <v>43616</v>
      </c>
      <c r="J88" s="8" t="s">
        <v>191</v>
      </c>
      <c r="K88" s="8" t="s">
        <v>192</v>
      </c>
      <c r="L88" s="8" t="s">
        <v>193</v>
      </c>
      <c r="M88" s="8" t="s">
        <v>223</v>
      </c>
      <c r="N88" s="8" t="s">
        <v>195</v>
      </c>
      <c r="O88" s="8" t="s">
        <v>224</v>
      </c>
      <c r="P88" s="8" t="s">
        <v>739</v>
      </c>
      <c r="R88" s="8" t="s">
        <v>267</v>
      </c>
      <c r="S88" s="8" t="s">
        <v>740</v>
      </c>
      <c r="T88" s="8" t="s">
        <v>201</v>
      </c>
      <c r="U88" s="8" t="s">
        <v>191</v>
      </c>
      <c r="V88" s="59">
        <v>43564</v>
      </c>
      <c r="W88" s="8" t="s">
        <v>203</v>
      </c>
      <c r="X88" s="8" t="s">
        <v>229</v>
      </c>
      <c r="Y88" s="8">
        <v>4</v>
      </c>
      <c r="Z88" s="8">
        <v>4</v>
      </c>
      <c r="AA88" s="8">
        <v>4</v>
      </c>
      <c r="AB88" s="8">
        <v>4</v>
      </c>
      <c r="AC88" s="8">
        <v>0</v>
      </c>
      <c r="AD88" s="8">
        <v>0</v>
      </c>
      <c r="AE88" s="8">
        <v>0</v>
      </c>
      <c r="AF88" s="8">
        <f t="shared" si="4"/>
        <v>0</v>
      </c>
      <c r="AG88" s="8">
        <f t="shared" si="5"/>
        <v>0</v>
      </c>
      <c r="AH88" s="8">
        <f t="shared" si="6"/>
        <v>0</v>
      </c>
      <c r="AI88" s="8">
        <f t="shared" si="7"/>
        <v>0</v>
      </c>
      <c r="AJ88" s="8" t="s">
        <v>251</v>
      </c>
      <c r="AK88" s="8" t="s">
        <v>63</v>
      </c>
      <c r="AL88" s="8" t="s">
        <v>670</v>
      </c>
    </row>
    <row r="89" spans="1:38" x14ac:dyDescent="0.35">
      <c r="A89" s="8">
        <v>452851</v>
      </c>
      <c r="B89" s="8">
        <v>110678</v>
      </c>
      <c r="C89" s="8" t="s">
        <v>188</v>
      </c>
      <c r="D89" s="8">
        <v>72715</v>
      </c>
      <c r="E89" s="8" t="s">
        <v>276</v>
      </c>
      <c r="F89" s="8">
        <v>2758833</v>
      </c>
      <c r="G89" s="8">
        <v>5.97</v>
      </c>
      <c r="H89" s="8" t="s">
        <v>222</v>
      </c>
      <c r="I89" s="59">
        <v>43777</v>
      </c>
      <c r="J89" s="8" t="s">
        <v>191</v>
      </c>
      <c r="K89" s="8" t="s">
        <v>192</v>
      </c>
      <c r="L89" s="8" t="s">
        <v>193</v>
      </c>
      <c r="M89" s="8" t="s">
        <v>223</v>
      </c>
      <c r="N89" s="8" t="s">
        <v>195</v>
      </c>
      <c r="O89" s="8" t="s">
        <v>224</v>
      </c>
      <c r="P89" s="8" t="s">
        <v>277</v>
      </c>
      <c r="R89" s="8" t="s">
        <v>267</v>
      </c>
      <c r="S89" s="8" t="s">
        <v>278</v>
      </c>
      <c r="T89" s="8" t="s">
        <v>201</v>
      </c>
      <c r="U89" s="8" t="s">
        <v>191</v>
      </c>
      <c r="V89" s="59">
        <v>43922</v>
      </c>
      <c r="W89" s="8" t="s">
        <v>203</v>
      </c>
      <c r="X89" s="8" t="s">
        <v>204</v>
      </c>
      <c r="Y89" s="8">
        <v>10</v>
      </c>
      <c r="Z89" s="8">
        <v>10</v>
      </c>
      <c r="AA89" s="8">
        <v>10</v>
      </c>
      <c r="AB89" s="8">
        <v>10</v>
      </c>
      <c r="AC89" s="8">
        <v>0</v>
      </c>
      <c r="AD89" s="8">
        <v>0</v>
      </c>
      <c r="AE89" s="8">
        <v>0</v>
      </c>
      <c r="AF89" s="8">
        <f t="shared" si="4"/>
        <v>0</v>
      </c>
      <c r="AG89" s="8">
        <f t="shared" si="5"/>
        <v>0</v>
      </c>
      <c r="AH89" s="8">
        <f t="shared" si="6"/>
        <v>0</v>
      </c>
      <c r="AI89" s="8">
        <f t="shared" si="7"/>
        <v>0</v>
      </c>
      <c r="AJ89" s="8" t="s">
        <v>251</v>
      </c>
      <c r="AK89" s="8" t="s">
        <v>63</v>
      </c>
      <c r="AL89" s="8" t="s">
        <v>670</v>
      </c>
    </row>
    <row r="90" spans="1:38" x14ac:dyDescent="0.35">
      <c r="A90" s="8">
        <v>452851</v>
      </c>
      <c r="B90" s="8">
        <v>110678</v>
      </c>
      <c r="C90" s="8" t="s">
        <v>188</v>
      </c>
      <c r="D90" s="8">
        <v>72715</v>
      </c>
      <c r="E90" s="8" t="s">
        <v>276</v>
      </c>
      <c r="F90" s="8">
        <v>2758833</v>
      </c>
      <c r="G90" s="8">
        <v>5.97</v>
      </c>
      <c r="H90" s="8" t="s">
        <v>222</v>
      </c>
      <c r="I90" s="59">
        <v>43777</v>
      </c>
      <c r="J90" s="8" t="s">
        <v>191</v>
      </c>
      <c r="K90" s="8" t="s">
        <v>192</v>
      </c>
      <c r="L90" s="8" t="s">
        <v>193</v>
      </c>
      <c r="M90" s="8" t="s">
        <v>223</v>
      </c>
      <c r="N90" s="8" t="s">
        <v>195</v>
      </c>
      <c r="O90" s="8" t="s">
        <v>224</v>
      </c>
      <c r="P90" s="8" t="s">
        <v>277</v>
      </c>
      <c r="R90" s="8" t="s">
        <v>267</v>
      </c>
      <c r="S90" s="8" t="s">
        <v>278</v>
      </c>
      <c r="T90" s="8" t="s">
        <v>201</v>
      </c>
      <c r="U90" s="8" t="s">
        <v>191</v>
      </c>
      <c r="V90" s="59">
        <v>43922</v>
      </c>
      <c r="W90" s="8" t="s">
        <v>203</v>
      </c>
      <c r="X90" s="8" t="s">
        <v>206</v>
      </c>
      <c r="Y90" s="8">
        <v>81</v>
      </c>
      <c r="Z90" s="8">
        <v>81</v>
      </c>
      <c r="AA90" s="8">
        <v>81</v>
      </c>
      <c r="AB90" s="8">
        <v>81</v>
      </c>
      <c r="AC90" s="8">
        <v>0</v>
      </c>
      <c r="AD90" s="8">
        <v>0</v>
      </c>
      <c r="AE90" s="8">
        <v>0</v>
      </c>
      <c r="AF90" s="8">
        <f t="shared" si="4"/>
        <v>0</v>
      </c>
      <c r="AG90" s="8">
        <f t="shared" si="5"/>
        <v>0</v>
      </c>
      <c r="AH90" s="8">
        <f t="shared" si="6"/>
        <v>0</v>
      </c>
      <c r="AI90" s="8">
        <f t="shared" si="7"/>
        <v>0</v>
      </c>
      <c r="AJ90" s="8" t="s">
        <v>251</v>
      </c>
      <c r="AK90" s="8" t="s">
        <v>63</v>
      </c>
      <c r="AL90" s="8" t="s">
        <v>670</v>
      </c>
    </row>
    <row r="91" spans="1:38" x14ac:dyDescent="0.35">
      <c r="A91" s="8">
        <v>452851</v>
      </c>
      <c r="B91" s="8">
        <v>110678</v>
      </c>
      <c r="C91" s="8" t="s">
        <v>188</v>
      </c>
      <c r="D91" s="8">
        <v>72715</v>
      </c>
      <c r="E91" s="8" t="s">
        <v>276</v>
      </c>
      <c r="F91" s="8">
        <v>2758833</v>
      </c>
      <c r="G91" s="8">
        <v>5.97</v>
      </c>
      <c r="H91" s="8" t="s">
        <v>222</v>
      </c>
      <c r="I91" s="59">
        <v>43777</v>
      </c>
      <c r="J91" s="8" t="s">
        <v>191</v>
      </c>
      <c r="K91" s="8" t="s">
        <v>192</v>
      </c>
      <c r="L91" s="8" t="s">
        <v>193</v>
      </c>
      <c r="M91" s="8" t="s">
        <v>223</v>
      </c>
      <c r="N91" s="8" t="s">
        <v>195</v>
      </c>
      <c r="O91" s="8" t="s">
        <v>224</v>
      </c>
      <c r="P91" s="8" t="s">
        <v>277</v>
      </c>
      <c r="R91" s="8" t="s">
        <v>267</v>
      </c>
      <c r="S91" s="8" t="s">
        <v>278</v>
      </c>
      <c r="T91" s="8" t="s">
        <v>201</v>
      </c>
      <c r="U91" s="8" t="s">
        <v>191</v>
      </c>
      <c r="V91" s="59">
        <v>43922</v>
      </c>
      <c r="W91" s="8" t="s">
        <v>203</v>
      </c>
      <c r="X91" s="8" t="s">
        <v>211</v>
      </c>
      <c r="Y91" s="8">
        <v>28</v>
      </c>
      <c r="Z91" s="8">
        <v>28</v>
      </c>
      <c r="AA91" s="8">
        <v>28</v>
      </c>
      <c r="AB91" s="8">
        <v>28</v>
      </c>
      <c r="AC91" s="8">
        <v>0</v>
      </c>
      <c r="AD91" s="8">
        <v>0</v>
      </c>
      <c r="AE91" s="8">
        <v>0</v>
      </c>
      <c r="AF91" s="8">
        <f t="shared" si="4"/>
        <v>0</v>
      </c>
      <c r="AG91" s="8">
        <f t="shared" si="5"/>
        <v>0</v>
      </c>
      <c r="AH91" s="8">
        <f t="shared" si="6"/>
        <v>0</v>
      </c>
      <c r="AI91" s="8">
        <f t="shared" si="7"/>
        <v>0</v>
      </c>
      <c r="AJ91" s="8" t="s">
        <v>251</v>
      </c>
      <c r="AK91" s="8" t="s">
        <v>63</v>
      </c>
      <c r="AL91" s="8" t="s">
        <v>670</v>
      </c>
    </row>
    <row r="92" spans="1:38" x14ac:dyDescent="0.35">
      <c r="A92" s="8">
        <v>452851</v>
      </c>
      <c r="B92" s="8">
        <v>110678</v>
      </c>
      <c r="C92" s="8" t="s">
        <v>188</v>
      </c>
      <c r="D92" s="8">
        <v>72715</v>
      </c>
      <c r="E92" s="8" t="s">
        <v>276</v>
      </c>
      <c r="F92" s="8">
        <v>2758833</v>
      </c>
      <c r="G92" s="8">
        <v>5.97</v>
      </c>
      <c r="H92" s="8" t="s">
        <v>222</v>
      </c>
      <c r="I92" s="59">
        <v>43777</v>
      </c>
      <c r="J92" s="8" t="s">
        <v>191</v>
      </c>
      <c r="K92" s="8" t="s">
        <v>192</v>
      </c>
      <c r="L92" s="8" t="s">
        <v>193</v>
      </c>
      <c r="M92" s="8" t="s">
        <v>223</v>
      </c>
      <c r="N92" s="8" t="s">
        <v>195</v>
      </c>
      <c r="O92" s="8" t="s">
        <v>224</v>
      </c>
      <c r="P92" s="8" t="s">
        <v>277</v>
      </c>
      <c r="R92" s="8" t="s">
        <v>267</v>
      </c>
      <c r="S92" s="8" t="s">
        <v>278</v>
      </c>
      <c r="T92" s="8" t="s">
        <v>201</v>
      </c>
      <c r="U92" s="8" t="s">
        <v>191</v>
      </c>
      <c r="V92" s="59">
        <v>43922</v>
      </c>
      <c r="W92" s="8" t="s">
        <v>203</v>
      </c>
      <c r="X92" s="8" t="s">
        <v>229</v>
      </c>
      <c r="Y92" s="8">
        <v>7</v>
      </c>
      <c r="Z92" s="8">
        <v>7</v>
      </c>
      <c r="AA92" s="8">
        <v>7</v>
      </c>
      <c r="AB92" s="8">
        <v>5</v>
      </c>
      <c r="AC92" s="8">
        <v>0</v>
      </c>
      <c r="AD92" s="8">
        <v>0</v>
      </c>
      <c r="AE92" s="8">
        <v>0</v>
      </c>
      <c r="AF92" s="8">
        <f t="shared" si="4"/>
        <v>2</v>
      </c>
      <c r="AG92" s="8">
        <f t="shared" si="5"/>
        <v>0</v>
      </c>
      <c r="AH92" s="8">
        <f t="shared" si="6"/>
        <v>2</v>
      </c>
      <c r="AI92" s="8">
        <f t="shared" si="7"/>
        <v>2</v>
      </c>
      <c r="AJ92" s="8" t="s">
        <v>251</v>
      </c>
      <c r="AK92" s="8" t="s">
        <v>63</v>
      </c>
      <c r="AL92" s="8" t="s">
        <v>670</v>
      </c>
    </row>
    <row r="93" spans="1:38" x14ac:dyDescent="0.35">
      <c r="A93" s="8">
        <v>452851</v>
      </c>
      <c r="B93" s="8">
        <v>110678</v>
      </c>
      <c r="C93" s="8" t="s">
        <v>188</v>
      </c>
      <c r="D93" s="8">
        <v>72715</v>
      </c>
      <c r="E93" s="8" t="s">
        <v>276</v>
      </c>
      <c r="F93" s="8">
        <v>2758833</v>
      </c>
      <c r="G93" s="8">
        <v>5.97</v>
      </c>
      <c r="H93" s="8" t="s">
        <v>222</v>
      </c>
      <c r="I93" s="59">
        <v>43777</v>
      </c>
      <c r="J93" s="8" t="s">
        <v>191</v>
      </c>
      <c r="K93" s="8" t="s">
        <v>192</v>
      </c>
      <c r="L93" s="8" t="s">
        <v>193</v>
      </c>
      <c r="M93" s="8" t="s">
        <v>223</v>
      </c>
      <c r="N93" s="8" t="s">
        <v>195</v>
      </c>
      <c r="O93" s="8" t="s">
        <v>224</v>
      </c>
      <c r="P93" s="8" t="s">
        <v>277</v>
      </c>
      <c r="R93" s="8" t="s">
        <v>267</v>
      </c>
      <c r="S93" s="8" t="s">
        <v>278</v>
      </c>
      <c r="T93" s="8" t="s">
        <v>201</v>
      </c>
      <c r="U93" s="8" t="s">
        <v>191</v>
      </c>
      <c r="V93" s="59">
        <v>43922</v>
      </c>
      <c r="W93" s="8" t="s">
        <v>207</v>
      </c>
      <c r="X93" s="8" t="s">
        <v>204</v>
      </c>
      <c r="Y93" s="8">
        <v>29</v>
      </c>
      <c r="Z93" s="8">
        <v>29</v>
      </c>
      <c r="AA93" s="8">
        <v>29</v>
      </c>
      <c r="AB93" s="8">
        <v>29</v>
      </c>
      <c r="AC93" s="8">
        <v>0</v>
      </c>
      <c r="AD93" s="8">
        <v>0</v>
      </c>
      <c r="AE93" s="8">
        <v>0</v>
      </c>
      <c r="AF93" s="8">
        <f t="shared" si="4"/>
        <v>0</v>
      </c>
      <c r="AG93" s="8">
        <f t="shared" si="5"/>
        <v>0</v>
      </c>
      <c r="AH93" s="8">
        <f t="shared" si="6"/>
        <v>0</v>
      </c>
      <c r="AI93" s="8">
        <f t="shared" si="7"/>
        <v>0</v>
      </c>
      <c r="AJ93" s="8" t="s">
        <v>251</v>
      </c>
      <c r="AK93" s="8" t="s">
        <v>63</v>
      </c>
      <c r="AL93" s="8" t="s">
        <v>670</v>
      </c>
    </row>
    <row r="94" spans="1:38" x14ac:dyDescent="0.35">
      <c r="A94" s="8">
        <v>452851</v>
      </c>
      <c r="B94" s="8">
        <v>110678</v>
      </c>
      <c r="C94" s="8" t="s">
        <v>188</v>
      </c>
      <c r="D94" s="8">
        <v>72715</v>
      </c>
      <c r="E94" s="8" t="s">
        <v>276</v>
      </c>
      <c r="F94" s="8">
        <v>2758833</v>
      </c>
      <c r="G94" s="8">
        <v>5.97</v>
      </c>
      <c r="H94" s="8" t="s">
        <v>222</v>
      </c>
      <c r="I94" s="59">
        <v>43777</v>
      </c>
      <c r="J94" s="8" t="s">
        <v>191</v>
      </c>
      <c r="K94" s="8" t="s">
        <v>192</v>
      </c>
      <c r="L94" s="8" t="s">
        <v>230</v>
      </c>
      <c r="M94" s="8" t="s">
        <v>223</v>
      </c>
      <c r="N94" s="8" t="s">
        <v>195</v>
      </c>
      <c r="O94" s="8" t="s">
        <v>224</v>
      </c>
      <c r="P94" s="8" t="s">
        <v>277</v>
      </c>
      <c r="R94" s="8" t="s">
        <v>267</v>
      </c>
      <c r="S94" s="8" t="s">
        <v>278</v>
      </c>
      <c r="T94" s="8" t="s">
        <v>201</v>
      </c>
      <c r="U94" s="8" t="s">
        <v>191</v>
      </c>
      <c r="V94" s="59">
        <v>43922</v>
      </c>
      <c r="W94" s="8" t="s">
        <v>203</v>
      </c>
      <c r="X94" s="8" t="s">
        <v>204</v>
      </c>
      <c r="Y94" s="8">
        <v>2</v>
      </c>
      <c r="Z94" s="8">
        <v>2</v>
      </c>
      <c r="AA94" s="8">
        <v>2</v>
      </c>
      <c r="AB94" s="8">
        <v>2</v>
      </c>
      <c r="AC94" s="8">
        <v>0</v>
      </c>
      <c r="AD94" s="8">
        <v>0</v>
      </c>
      <c r="AE94" s="8">
        <v>0</v>
      </c>
      <c r="AF94" s="8">
        <f t="shared" si="4"/>
        <v>0</v>
      </c>
      <c r="AG94" s="8">
        <f t="shared" si="5"/>
        <v>0</v>
      </c>
      <c r="AH94" s="8">
        <f t="shared" si="6"/>
        <v>0</v>
      </c>
      <c r="AI94" s="8">
        <f t="shared" si="7"/>
        <v>0</v>
      </c>
      <c r="AJ94" s="8" t="s">
        <v>251</v>
      </c>
      <c r="AK94" s="8" t="s">
        <v>63</v>
      </c>
      <c r="AL94" s="8" t="s">
        <v>670</v>
      </c>
    </row>
    <row r="95" spans="1:38" x14ac:dyDescent="0.35">
      <c r="A95" s="8">
        <v>452851</v>
      </c>
      <c r="B95" s="8">
        <v>110678</v>
      </c>
      <c r="C95" s="8" t="s">
        <v>188</v>
      </c>
      <c r="D95" s="8">
        <v>72715</v>
      </c>
      <c r="E95" s="8" t="s">
        <v>276</v>
      </c>
      <c r="F95" s="8">
        <v>2758833</v>
      </c>
      <c r="G95" s="8">
        <v>5.97</v>
      </c>
      <c r="H95" s="8" t="s">
        <v>222</v>
      </c>
      <c r="I95" s="59">
        <v>43777</v>
      </c>
      <c r="J95" s="8" t="s">
        <v>191</v>
      </c>
      <c r="K95" s="8" t="s">
        <v>192</v>
      </c>
      <c r="L95" s="8" t="s">
        <v>230</v>
      </c>
      <c r="M95" s="8" t="s">
        <v>223</v>
      </c>
      <c r="N95" s="8" t="s">
        <v>195</v>
      </c>
      <c r="O95" s="8" t="s">
        <v>224</v>
      </c>
      <c r="P95" s="8" t="s">
        <v>277</v>
      </c>
      <c r="R95" s="8" t="s">
        <v>267</v>
      </c>
      <c r="S95" s="8" t="s">
        <v>278</v>
      </c>
      <c r="T95" s="8" t="s">
        <v>201</v>
      </c>
      <c r="U95" s="8" t="s">
        <v>191</v>
      </c>
      <c r="V95" s="59">
        <v>43922</v>
      </c>
      <c r="W95" s="8" t="s">
        <v>203</v>
      </c>
      <c r="X95" s="8" t="s">
        <v>206</v>
      </c>
      <c r="Y95" s="8">
        <v>13</v>
      </c>
      <c r="Z95" s="8">
        <v>13</v>
      </c>
      <c r="AA95" s="8">
        <v>13</v>
      </c>
      <c r="AB95" s="8">
        <v>13</v>
      </c>
      <c r="AC95" s="8">
        <v>0</v>
      </c>
      <c r="AD95" s="8">
        <v>0</v>
      </c>
      <c r="AE95" s="8">
        <v>0</v>
      </c>
      <c r="AF95" s="8">
        <f t="shared" si="4"/>
        <v>0</v>
      </c>
      <c r="AG95" s="8">
        <f t="shared" si="5"/>
        <v>0</v>
      </c>
      <c r="AH95" s="8">
        <f t="shared" si="6"/>
        <v>0</v>
      </c>
      <c r="AI95" s="8">
        <f t="shared" si="7"/>
        <v>0</v>
      </c>
      <c r="AJ95" s="8" t="s">
        <v>251</v>
      </c>
      <c r="AK95" s="8" t="s">
        <v>63</v>
      </c>
      <c r="AL95" s="8" t="s">
        <v>670</v>
      </c>
    </row>
    <row r="96" spans="1:38" x14ac:dyDescent="0.35">
      <c r="A96" s="8">
        <v>452851</v>
      </c>
      <c r="B96" s="8">
        <v>110678</v>
      </c>
      <c r="C96" s="8" t="s">
        <v>188</v>
      </c>
      <c r="D96" s="8">
        <v>72715</v>
      </c>
      <c r="E96" s="8" t="s">
        <v>276</v>
      </c>
      <c r="F96" s="8">
        <v>2758833</v>
      </c>
      <c r="G96" s="8">
        <v>5.97</v>
      </c>
      <c r="H96" s="8" t="s">
        <v>222</v>
      </c>
      <c r="I96" s="59">
        <v>43777</v>
      </c>
      <c r="J96" s="8" t="s">
        <v>191</v>
      </c>
      <c r="K96" s="8" t="s">
        <v>192</v>
      </c>
      <c r="L96" s="8" t="s">
        <v>230</v>
      </c>
      <c r="M96" s="8" t="s">
        <v>223</v>
      </c>
      <c r="N96" s="8" t="s">
        <v>195</v>
      </c>
      <c r="O96" s="8" t="s">
        <v>224</v>
      </c>
      <c r="P96" s="8" t="s">
        <v>277</v>
      </c>
      <c r="R96" s="8" t="s">
        <v>267</v>
      </c>
      <c r="S96" s="8" t="s">
        <v>278</v>
      </c>
      <c r="T96" s="8" t="s">
        <v>201</v>
      </c>
      <c r="U96" s="8" t="s">
        <v>191</v>
      </c>
      <c r="V96" s="59">
        <v>43922</v>
      </c>
      <c r="W96" s="8" t="s">
        <v>207</v>
      </c>
      <c r="X96" s="8" t="s">
        <v>231</v>
      </c>
      <c r="Y96" s="8">
        <v>3</v>
      </c>
      <c r="Z96" s="8">
        <v>3</v>
      </c>
      <c r="AA96" s="8">
        <v>3</v>
      </c>
      <c r="AB96" s="8">
        <v>3</v>
      </c>
      <c r="AC96" s="8">
        <v>0</v>
      </c>
      <c r="AD96" s="8">
        <v>0</v>
      </c>
      <c r="AE96" s="8">
        <v>0</v>
      </c>
      <c r="AF96" s="8">
        <f t="shared" si="4"/>
        <v>0</v>
      </c>
      <c r="AG96" s="8">
        <f t="shared" si="5"/>
        <v>0</v>
      </c>
      <c r="AH96" s="8">
        <f t="shared" si="6"/>
        <v>0</v>
      </c>
      <c r="AI96" s="8">
        <f t="shared" si="7"/>
        <v>0</v>
      </c>
      <c r="AJ96" s="8" t="s">
        <v>251</v>
      </c>
      <c r="AK96" s="8" t="s">
        <v>63</v>
      </c>
      <c r="AL96" s="8" t="s">
        <v>670</v>
      </c>
    </row>
    <row r="97" spans="1:38" x14ac:dyDescent="0.35">
      <c r="A97" s="8">
        <v>452851</v>
      </c>
      <c r="B97" s="8">
        <v>110678</v>
      </c>
      <c r="C97" s="8" t="s">
        <v>188</v>
      </c>
      <c r="D97" s="8">
        <v>72715</v>
      </c>
      <c r="E97" s="8" t="s">
        <v>276</v>
      </c>
      <c r="F97" s="8">
        <v>2758833</v>
      </c>
      <c r="G97" s="8">
        <v>5.97</v>
      </c>
      <c r="H97" s="8" t="s">
        <v>222</v>
      </c>
      <c r="I97" s="59">
        <v>43777</v>
      </c>
      <c r="J97" s="8" t="s">
        <v>191</v>
      </c>
      <c r="K97" s="8" t="s">
        <v>192</v>
      </c>
      <c r="L97" s="8" t="s">
        <v>230</v>
      </c>
      <c r="M97" s="8" t="s">
        <v>223</v>
      </c>
      <c r="N97" s="8" t="s">
        <v>195</v>
      </c>
      <c r="O97" s="8" t="s">
        <v>224</v>
      </c>
      <c r="P97" s="8" t="s">
        <v>277</v>
      </c>
      <c r="R97" s="8" t="s">
        <v>267</v>
      </c>
      <c r="S97" s="8" t="s">
        <v>278</v>
      </c>
      <c r="T97" s="8" t="s">
        <v>201</v>
      </c>
      <c r="U97" s="8" t="s">
        <v>191</v>
      </c>
      <c r="V97" s="59">
        <v>43922</v>
      </c>
      <c r="W97" s="8" t="s">
        <v>207</v>
      </c>
      <c r="X97" s="8" t="s">
        <v>204</v>
      </c>
      <c r="Y97" s="8">
        <v>9</v>
      </c>
      <c r="Z97" s="8">
        <v>9</v>
      </c>
      <c r="AA97" s="8">
        <v>9</v>
      </c>
      <c r="AB97" s="8">
        <v>9</v>
      </c>
      <c r="AC97" s="8">
        <v>0</v>
      </c>
      <c r="AD97" s="8">
        <v>0</v>
      </c>
      <c r="AE97" s="8">
        <v>0</v>
      </c>
      <c r="AF97" s="8">
        <f t="shared" si="4"/>
        <v>0</v>
      </c>
      <c r="AG97" s="8">
        <f t="shared" si="5"/>
        <v>0</v>
      </c>
      <c r="AH97" s="8">
        <f t="shared" si="6"/>
        <v>0</v>
      </c>
      <c r="AI97" s="8">
        <f t="shared" si="7"/>
        <v>0</v>
      </c>
      <c r="AJ97" s="8" t="s">
        <v>251</v>
      </c>
      <c r="AK97" s="8" t="s">
        <v>63</v>
      </c>
      <c r="AL97" s="8" t="s">
        <v>670</v>
      </c>
    </row>
    <row r="98" spans="1:38" x14ac:dyDescent="0.35">
      <c r="A98" s="8">
        <v>456063</v>
      </c>
      <c r="B98" s="8">
        <v>115246</v>
      </c>
      <c r="C98" s="8" t="s">
        <v>188</v>
      </c>
      <c r="D98" s="8">
        <v>77648</v>
      </c>
      <c r="E98" s="8" t="s">
        <v>741</v>
      </c>
      <c r="F98" s="8">
        <v>2827827</v>
      </c>
      <c r="G98" s="8">
        <v>0.03</v>
      </c>
      <c r="H98" s="8" t="s">
        <v>190</v>
      </c>
      <c r="I98" s="59">
        <v>43895</v>
      </c>
      <c r="J98" s="8" t="s">
        <v>202</v>
      </c>
      <c r="K98" s="8" t="s">
        <v>213</v>
      </c>
      <c r="L98" s="8" t="s">
        <v>193</v>
      </c>
      <c r="M98" s="8" t="s">
        <v>195</v>
      </c>
      <c r="N98" s="8" t="s">
        <v>195</v>
      </c>
      <c r="O98" s="8" t="s">
        <v>224</v>
      </c>
      <c r="P98" s="8" t="s">
        <v>742</v>
      </c>
      <c r="R98" s="8" t="s">
        <v>325</v>
      </c>
      <c r="S98" s="8" t="s">
        <v>743</v>
      </c>
      <c r="T98" s="8" t="s">
        <v>201</v>
      </c>
      <c r="U98" s="8" t="s">
        <v>191</v>
      </c>
      <c r="V98" s="59">
        <v>44287</v>
      </c>
      <c r="W98" s="8" t="s">
        <v>203</v>
      </c>
      <c r="X98" s="8" t="s">
        <v>206</v>
      </c>
      <c r="Y98" s="8">
        <v>1</v>
      </c>
      <c r="Z98" s="8">
        <v>1</v>
      </c>
      <c r="AA98" s="8">
        <v>1</v>
      </c>
      <c r="AB98" s="8">
        <v>0</v>
      </c>
      <c r="AC98" s="8">
        <v>0</v>
      </c>
      <c r="AD98" s="8">
        <v>0</v>
      </c>
      <c r="AE98" s="8">
        <v>0</v>
      </c>
      <c r="AF98" s="8">
        <f t="shared" si="4"/>
        <v>1</v>
      </c>
      <c r="AG98" s="8">
        <f t="shared" si="5"/>
        <v>0</v>
      </c>
      <c r="AH98" s="8">
        <f t="shared" si="6"/>
        <v>1</v>
      </c>
      <c r="AI98" s="8">
        <f t="shared" si="7"/>
        <v>1</v>
      </c>
      <c r="AJ98" s="8" t="s">
        <v>325</v>
      </c>
      <c r="AK98" s="8" t="s">
        <v>205</v>
      </c>
      <c r="AL98" s="8" t="s">
        <v>647</v>
      </c>
    </row>
    <row r="99" spans="1:38" x14ac:dyDescent="0.35">
      <c r="A99" s="8">
        <v>458471</v>
      </c>
      <c r="B99" s="8">
        <v>132754</v>
      </c>
      <c r="C99" s="8" t="s">
        <v>188</v>
      </c>
      <c r="D99" s="8">
        <v>77767</v>
      </c>
      <c r="E99" s="8" t="s">
        <v>744</v>
      </c>
      <c r="F99" s="8">
        <v>2828249</v>
      </c>
      <c r="G99" s="8">
        <v>0.3</v>
      </c>
      <c r="H99" s="8" t="s">
        <v>190</v>
      </c>
      <c r="I99" s="59">
        <v>43903</v>
      </c>
      <c r="J99" s="8" t="s">
        <v>202</v>
      </c>
      <c r="K99" s="8" t="s">
        <v>192</v>
      </c>
      <c r="L99" s="8" t="s">
        <v>193</v>
      </c>
      <c r="M99" s="8" t="s">
        <v>214</v>
      </c>
      <c r="N99" s="8" t="s">
        <v>195</v>
      </c>
      <c r="O99" s="8" t="s">
        <v>196</v>
      </c>
      <c r="P99" s="8" t="s">
        <v>745</v>
      </c>
      <c r="R99" s="8" t="s">
        <v>300</v>
      </c>
      <c r="S99" s="8" t="s">
        <v>746</v>
      </c>
      <c r="T99" s="8" t="s">
        <v>201</v>
      </c>
      <c r="U99" s="8" t="s">
        <v>202</v>
      </c>
      <c r="V99" s="59">
        <v>44562</v>
      </c>
      <c r="W99" s="8" t="s">
        <v>207</v>
      </c>
      <c r="X99" s="8" t="s">
        <v>231</v>
      </c>
      <c r="Y99" s="8">
        <v>2</v>
      </c>
      <c r="Z99" s="8">
        <v>2</v>
      </c>
      <c r="AA99" s="8">
        <v>0</v>
      </c>
      <c r="AB99" s="8">
        <v>0</v>
      </c>
      <c r="AC99" s="8">
        <v>0</v>
      </c>
      <c r="AD99" s="8">
        <v>0</v>
      </c>
      <c r="AE99" s="8">
        <v>0</v>
      </c>
      <c r="AF99" s="8">
        <f t="shared" si="4"/>
        <v>2</v>
      </c>
      <c r="AG99" s="8">
        <f t="shared" si="5"/>
        <v>0</v>
      </c>
      <c r="AH99" s="8">
        <f t="shared" si="6"/>
        <v>2</v>
      </c>
      <c r="AI99" s="8">
        <f t="shared" si="7"/>
        <v>0</v>
      </c>
      <c r="AJ99" s="8" t="s">
        <v>601</v>
      </c>
      <c r="AK99" s="8" t="s">
        <v>205</v>
      </c>
      <c r="AL99" s="8" t="s">
        <v>670</v>
      </c>
    </row>
    <row r="100" spans="1:38" x14ac:dyDescent="0.35">
      <c r="A100" s="8">
        <v>458471</v>
      </c>
      <c r="B100" s="8">
        <v>132754</v>
      </c>
      <c r="C100" s="8" t="s">
        <v>188</v>
      </c>
      <c r="D100" s="8">
        <v>77767</v>
      </c>
      <c r="E100" s="8" t="s">
        <v>744</v>
      </c>
      <c r="F100" s="8">
        <v>2828249</v>
      </c>
      <c r="G100" s="8">
        <v>0.3</v>
      </c>
      <c r="H100" s="8" t="s">
        <v>190</v>
      </c>
      <c r="I100" s="59">
        <v>43903</v>
      </c>
      <c r="J100" s="8" t="s">
        <v>202</v>
      </c>
      <c r="K100" s="8" t="s">
        <v>192</v>
      </c>
      <c r="L100" s="8" t="s">
        <v>193</v>
      </c>
      <c r="M100" s="8" t="s">
        <v>214</v>
      </c>
      <c r="N100" s="8" t="s">
        <v>195</v>
      </c>
      <c r="O100" s="8" t="s">
        <v>196</v>
      </c>
      <c r="P100" s="8" t="s">
        <v>745</v>
      </c>
      <c r="R100" s="8" t="s">
        <v>300</v>
      </c>
      <c r="S100" s="8" t="s">
        <v>746</v>
      </c>
      <c r="T100" s="8" t="s">
        <v>201</v>
      </c>
      <c r="U100" s="8" t="s">
        <v>202</v>
      </c>
      <c r="V100" s="59">
        <v>44562</v>
      </c>
      <c r="W100" s="8" t="s">
        <v>207</v>
      </c>
      <c r="X100" s="8" t="s">
        <v>204</v>
      </c>
      <c r="Y100" s="8">
        <v>6</v>
      </c>
      <c r="Z100" s="8">
        <v>6</v>
      </c>
      <c r="AA100" s="8">
        <v>0</v>
      </c>
      <c r="AB100" s="8">
        <v>0</v>
      </c>
      <c r="AC100" s="8">
        <v>0</v>
      </c>
      <c r="AD100" s="8">
        <v>0</v>
      </c>
      <c r="AE100" s="8">
        <v>0</v>
      </c>
      <c r="AF100" s="8">
        <f t="shared" si="4"/>
        <v>6</v>
      </c>
      <c r="AG100" s="8">
        <f t="shared" si="5"/>
        <v>0</v>
      </c>
      <c r="AH100" s="8">
        <f t="shared" si="6"/>
        <v>6</v>
      </c>
      <c r="AI100" s="8">
        <f t="shared" si="7"/>
        <v>0</v>
      </c>
      <c r="AJ100" s="8" t="s">
        <v>601</v>
      </c>
      <c r="AK100" s="8" t="s">
        <v>205</v>
      </c>
      <c r="AL100" s="8" t="s">
        <v>670</v>
      </c>
    </row>
    <row r="101" spans="1:38" x14ac:dyDescent="0.35">
      <c r="A101" s="8">
        <v>458471</v>
      </c>
      <c r="B101" s="8">
        <v>132754</v>
      </c>
      <c r="C101" s="8" t="s">
        <v>188</v>
      </c>
      <c r="D101" s="8">
        <v>77767</v>
      </c>
      <c r="E101" s="8" t="s">
        <v>744</v>
      </c>
      <c r="F101" s="8">
        <v>2828249</v>
      </c>
      <c r="G101" s="8">
        <v>0.3</v>
      </c>
      <c r="H101" s="8" t="s">
        <v>190</v>
      </c>
      <c r="I101" s="59">
        <v>43903</v>
      </c>
      <c r="J101" s="8" t="s">
        <v>202</v>
      </c>
      <c r="K101" s="8" t="s">
        <v>192</v>
      </c>
      <c r="L101" s="8" t="s">
        <v>193</v>
      </c>
      <c r="M101" s="8" t="s">
        <v>214</v>
      </c>
      <c r="N101" s="8" t="s">
        <v>195</v>
      </c>
      <c r="O101" s="8" t="s">
        <v>196</v>
      </c>
      <c r="P101" s="8" t="s">
        <v>745</v>
      </c>
      <c r="R101" s="8" t="s">
        <v>300</v>
      </c>
      <c r="S101" s="8" t="s">
        <v>746</v>
      </c>
      <c r="T101" s="8" t="s">
        <v>201</v>
      </c>
      <c r="U101" s="8" t="s">
        <v>202</v>
      </c>
      <c r="V101" s="59">
        <v>44562</v>
      </c>
      <c r="W101" s="8" t="s">
        <v>203</v>
      </c>
      <c r="X101" s="8" t="s">
        <v>206</v>
      </c>
      <c r="Y101" s="8">
        <v>9</v>
      </c>
      <c r="Z101" s="8">
        <v>9</v>
      </c>
      <c r="AA101" s="8">
        <v>0</v>
      </c>
      <c r="AB101" s="8">
        <v>0</v>
      </c>
      <c r="AC101" s="8">
        <v>0</v>
      </c>
      <c r="AD101" s="8">
        <v>0</v>
      </c>
      <c r="AE101" s="8">
        <v>0</v>
      </c>
      <c r="AF101" s="8">
        <f t="shared" si="4"/>
        <v>9</v>
      </c>
      <c r="AG101" s="8">
        <f t="shared" si="5"/>
        <v>0</v>
      </c>
      <c r="AH101" s="8">
        <f t="shared" si="6"/>
        <v>9</v>
      </c>
      <c r="AI101" s="8">
        <f t="shared" si="7"/>
        <v>0</v>
      </c>
      <c r="AJ101" s="8" t="s">
        <v>601</v>
      </c>
      <c r="AK101" s="8" t="s">
        <v>205</v>
      </c>
      <c r="AL101" s="8" t="s">
        <v>670</v>
      </c>
    </row>
    <row r="102" spans="1:38" x14ac:dyDescent="0.35">
      <c r="A102" s="8">
        <v>458471</v>
      </c>
      <c r="B102" s="8">
        <v>132754</v>
      </c>
      <c r="C102" s="8" t="s">
        <v>188</v>
      </c>
      <c r="D102" s="8">
        <v>77767</v>
      </c>
      <c r="E102" s="8" t="s">
        <v>744</v>
      </c>
      <c r="F102" s="8">
        <v>2828249</v>
      </c>
      <c r="G102" s="8">
        <v>0.3</v>
      </c>
      <c r="H102" s="8" t="s">
        <v>190</v>
      </c>
      <c r="I102" s="59">
        <v>43903</v>
      </c>
      <c r="J102" s="8" t="s">
        <v>202</v>
      </c>
      <c r="K102" s="8" t="s">
        <v>192</v>
      </c>
      <c r="L102" s="8" t="s">
        <v>193</v>
      </c>
      <c r="M102" s="8" t="s">
        <v>214</v>
      </c>
      <c r="N102" s="8" t="s">
        <v>195</v>
      </c>
      <c r="O102" s="8" t="s">
        <v>210</v>
      </c>
      <c r="P102" s="8" t="s">
        <v>745</v>
      </c>
      <c r="R102" s="8" t="s">
        <v>300</v>
      </c>
      <c r="S102" s="8" t="s">
        <v>746</v>
      </c>
      <c r="T102" s="8" t="s">
        <v>201</v>
      </c>
      <c r="U102" s="8" t="s">
        <v>202</v>
      </c>
      <c r="V102" s="59">
        <v>44562</v>
      </c>
      <c r="W102" s="8" t="s">
        <v>207</v>
      </c>
      <c r="X102" s="8" t="s">
        <v>231</v>
      </c>
      <c r="Y102" s="8">
        <v>1</v>
      </c>
      <c r="Z102" s="8">
        <v>1</v>
      </c>
      <c r="AA102" s="8">
        <v>1</v>
      </c>
      <c r="AB102" s="8">
        <v>0</v>
      </c>
      <c r="AC102" s="8">
        <v>0</v>
      </c>
      <c r="AD102" s="8">
        <v>0</v>
      </c>
      <c r="AE102" s="8">
        <v>0</v>
      </c>
      <c r="AF102" s="8">
        <f t="shared" si="4"/>
        <v>1</v>
      </c>
      <c r="AG102" s="8">
        <f t="shared" si="5"/>
        <v>0</v>
      </c>
      <c r="AH102" s="8">
        <f t="shared" si="6"/>
        <v>1</v>
      </c>
      <c r="AI102" s="8">
        <f t="shared" si="7"/>
        <v>1</v>
      </c>
      <c r="AJ102" s="8" t="s">
        <v>601</v>
      </c>
      <c r="AK102" s="8" t="s">
        <v>205</v>
      </c>
      <c r="AL102" s="8" t="s">
        <v>670</v>
      </c>
    </row>
    <row r="103" spans="1:38" x14ac:dyDescent="0.35">
      <c r="A103" s="8">
        <v>458471</v>
      </c>
      <c r="B103" s="8">
        <v>132754</v>
      </c>
      <c r="C103" s="8" t="s">
        <v>188</v>
      </c>
      <c r="D103" s="8">
        <v>77767</v>
      </c>
      <c r="E103" s="8" t="s">
        <v>744</v>
      </c>
      <c r="F103" s="8">
        <v>2828249</v>
      </c>
      <c r="G103" s="8">
        <v>0.3</v>
      </c>
      <c r="H103" s="8" t="s">
        <v>190</v>
      </c>
      <c r="I103" s="59">
        <v>43903</v>
      </c>
      <c r="J103" s="8" t="s">
        <v>202</v>
      </c>
      <c r="K103" s="8" t="s">
        <v>192</v>
      </c>
      <c r="L103" s="8" t="s">
        <v>193</v>
      </c>
      <c r="M103" s="8" t="s">
        <v>214</v>
      </c>
      <c r="N103" s="8" t="s">
        <v>195</v>
      </c>
      <c r="O103" s="8" t="s">
        <v>210</v>
      </c>
      <c r="P103" s="8" t="s">
        <v>745</v>
      </c>
      <c r="R103" s="8" t="s">
        <v>300</v>
      </c>
      <c r="S103" s="8" t="s">
        <v>746</v>
      </c>
      <c r="T103" s="8" t="s">
        <v>201</v>
      </c>
      <c r="U103" s="8" t="s">
        <v>202</v>
      </c>
      <c r="V103" s="59">
        <v>44562</v>
      </c>
      <c r="W103" s="8" t="s">
        <v>207</v>
      </c>
      <c r="X103" s="8" t="s">
        <v>204</v>
      </c>
      <c r="Y103" s="8">
        <v>1</v>
      </c>
      <c r="Z103" s="8">
        <v>1</v>
      </c>
      <c r="AA103" s="8">
        <v>1</v>
      </c>
      <c r="AB103" s="8">
        <v>0</v>
      </c>
      <c r="AC103" s="8">
        <v>0</v>
      </c>
      <c r="AD103" s="8">
        <v>0</v>
      </c>
      <c r="AE103" s="8">
        <v>0</v>
      </c>
      <c r="AF103" s="8">
        <f t="shared" si="4"/>
        <v>1</v>
      </c>
      <c r="AG103" s="8">
        <f t="shared" si="5"/>
        <v>0</v>
      </c>
      <c r="AH103" s="8">
        <f t="shared" si="6"/>
        <v>1</v>
      </c>
      <c r="AI103" s="8">
        <f t="shared" si="7"/>
        <v>1</v>
      </c>
      <c r="AJ103" s="8" t="s">
        <v>601</v>
      </c>
      <c r="AK103" s="8" t="s">
        <v>205</v>
      </c>
      <c r="AL103" s="8" t="s">
        <v>670</v>
      </c>
    </row>
    <row r="104" spans="1:38" x14ac:dyDescent="0.35">
      <c r="A104" s="8">
        <v>458471</v>
      </c>
      <c r="B104" s="8">
        <v>132754</v>
      </c>
      <c r="C104" s="8" t="s">
        <v>188</v>
      </c>
      <c r="D104" s="8">
        <v>77767</v>
      </c>
      <c r="E104" s="8" t="s">
        <v>744</v>
      </c>
      <c r="F104" s="8">
        <v>2828249</v>
      </c>
      <c r="G104" s="8">
        <v>0.3</v>
      </c>
      <c r="H104" s="8" t="s">
        <v>190</v>
      </c>
      <c r="I104" s="59">
        <v>43903</v>
      </c>
      <c r="J104" s="8" t="s">
        <v>202</v>
      </c>
      <c r="K104" s="8" t="s">
        <v>192</v>
      </c>
      <c r="L104" s="8" t="s">
        <v>193</v>
      </c>
      <c r="M104" s="8" t="s">
        <v>214</v>
      </c>
      <c r="N104" s="8" t="s">
        <v>195</v>
      </c>
      <c r="O104" s="8" t="s">
        <v>210</v>
      </c>
      <c r="P104" s="8" t="s">
        <v>745</v>
      </c>
      <c r="R104" s="8" t="s">
        <v>300</v>
      </c>
      <c r="S104" s="8" t="s">
        <v>746</v>
      </c>
      <c r="T104" s="8" t="s">
        <v>201</v>
      </c>
      <c r="U104" s="8" t="s">
        <v>202</v>
      </c>
      <c r="V104" s="59">
        <v>44562</v>
      </c>
      <c r="W104" s="8" t="s">
        <v>203</v>
      </c>
      <c r="X104" s="8" t="s">
        <v>204</v>
      </c>
      <c r="Y104" s="8">
        <v>1</v>
      </c>
      <c r="Z104" s="8">
        <v>1</v>
      </c>
      <c r="AA104" s="8">
        <v>1</v>
      </c>
      <c r="AB104" s="8">
        <v>0</v>
      </c>
      <c r="AC104" s="8">
        <v>0</v>
      </c>
      <c r="AD104" s="8">
        <v>0</v>
      </c>
      <c r="AE104" s="8">
        <v>0</v>
      </c>
      <c r="AF104" s="8">
        <f t="shared" si="4"/>
        <v>1</v>
      </c>
      <c r="AG104" s="8">
        <f t="shared" si="5"/>
        <v>0</v>
      </c>
      <c r="AH104" s="8">
        <f t="shared" si="6"/>
        <v>1</v>
      </c>
      <c r="AI104" s="8">
        <f t="shared" si="7"/>
        <v>1</v>
      </c>
      <c r="AJ104" s="8" t="s">
        <v>601</v>
      </c>
      <c r="AK104" s="8" t="s">
        <v>205</v>
      </c>
      <c r="AL104" s="8" t="s">
        <v>670</v>
      </c>
    </row>
    <row r="105" spans="1:38" x14ac:dyDescent="0.35">
      <c r="A105" s="8">
        <v>451399</v>
      </c>
      <c r="B105" s="8">
        <v>118155</v>
      </c>
      <c r="C105" s="8" t="s">
        <v>188</v>
      </c>
      <c r="D105" s="8">
        <v>72849</v>
      </c>
      <c r="E105" s="8" t="s">
        <v>747</v>
      </c>
      <c r="F105" s="8">
        <v>2830656</v>
      </c>
      <c r="G105" s="8">
        <v>1.02</v>
      </c>
      <c r="H105" s="8" t="s">
        <v>190</v>
      </c>
      <c r="I105" s="59">
        <v>43886</v>
      </c>
      <c r="J105" s="8" t="s">
        <v>191</v>
      </c>
      <c r="K105" s="8" t="s">
        <v>213</v>
      </c>
      <c r="L105" s="8" t="s">
        <v>193</v>
      </c>
      <c r="M105" s="8" t="s">
        <v>195</v>
      </c>
      <c r="N105" s="8" t="s">
        <v>195</v>
      </c>
      <c r="O105" s="8" t="s">
        <v>224</v>
      </c>
      <c r="P105" s="8" t="s">
        <v>748</v>
      </c>
      <c r="R105" s="8" t="s">
        <v>318</v>
      </c>
      <c r="S105" s="8" t="s">
        <v>749</v>
      </c>
      <c r="T105" s="8" t="s">
        <v>201</v>
      </c>
      <c r="U105" s="8" t="s">
        <v>202</v>
      </c>
      <c r="V105" s="59">
        <v>44927</v>
      </c>
      <c r="W105" s="8" t="s">
        <v>203</v>
      </c>
      <c r="X105" s="8" t="s">
        <v>211</v>
      </c>
      <c r="Y105" s="8">
        <v>0</v>
      </c>
      <c r="Z105" s="8">
        <v>0</v>
      </c>
      <c r="AA105" s="8">
        <v>0</v>
      </c>
      <c r="AB105" s="8">
        <v>0</v>
      </c>
      <c r="AC105" s="8">
        <v>1</v>
      </c>
      <c r="AD105" s="8">
        <v>1</v>
      </c>
      <c r="AE105" s="8">
        <v>1</v>
      </c>
      <c r="AF105" s="8">
        <f t="shared" si="4"/>
        <v>0</v>
      </c>
      <c r="AG105" s="8">
        <f t="shared" si="5"/>
        <v>0</v>
      </c>
      <c r="AH105" s="8">
        <f t="shared" si="6"/>
        <v>0</v>
      </c>
      <c r="AI105" s="8">
        <f t="shared" si="7"/>
        <v>0</v>
      </c>
      <c r="AJ105" s="8" t="s">
        <v>658</v>
      </c>
      <c r="AK105" s="8" t="s">
        <v>241</v>
      </c>
      <c r="AL105" s="8" t="s">
        <v>647</v>
      </c>
    </row>
    <row r="106" spans="1:38" x14ac:dyDescent="0.35">
      <c r="A106" s="8">
        <v>451399</v>
      </c>
      <c r="B106" s="8">
        <v>118155</v>
      </c>
      <c r="C106" s="8" t="s">
        <v>188</v>
      </c>
      <c r="D106" s="8">
        <v>72849</v>
      </c>
      <c r="E106" s="8" t="s">
        <v>747</v>
      </c>
      <c r="F106" s="8">
        <v>2830656</v>
      </c>
      <c r="G106" s="8">
        <v>1.02</v>
      </c>
      <c r="H106" s="8" t="s">
        <v>190</v>
      </c>
      <c r="I106" s="59">
        <v>43886</v>
      </c>
      <c r="J106" s="8" t="s">
        <v>191</v>
      </c>
      <c r="K106" s="8" t="s">
        <v>213</v>
      </c>
      <c r="L106" s="8" t="s">
        <v>193</v>
      </c>
      <c r="M106" s="8" t="s">
        <v>195</v>
      </c>
      <c r="N106" s="8" t="s">
        <v>195</v>
      </c>
      <c r="O106" s="8" t="s">
        <v>224</v>
      </c>
      <c r="P106" s="8" t="s">
        <v>748</v>
      </c>
      <c r="R106" s="8" t="s">
        <v>318</v>
      </c>
      <c r="S106" s="8" t="s">
        <v>749</v>
      </c>
      <c r="T106" s="8" t="s">
        <v>201</v>
      </c>
      <c r="U106" s="8" t="s">
        <v>202</v>
      </c>
      <c r="V106" s="59">
        <v>44927</v>
      </c>
      <c r="W106" s="8" t="s">
        <v>203</v>
      </c>
      <c r="X106" s="8" t="s">
        <v>229</v>
      </c>
      <c r="Y106" s="8">
        <v>1</v>
      </c>
      <c r="Z106" s="8">
        <v>1</v>
      </c>
      <c r="AA106" s="8">
        <v>0</v>
      </c>
      <c r="AB106" s="8">
        <v>0</v>
      </c>
      <c r="AC106" s="8">
        <v>0</v>
      </c>
      <c r="AD106" s="8">
        <v>0</v>
      </c>
      <c r="AE106" s="8">
        <v>0</v>
      </c>
      <c r="AF106" s="8">
        <f t="shared" si="4"/>
        <v>1</v>
      </c>
      <c r="AG106" s="8">
        <f t="shared" si="5"/>
        <v>0</v>
      </c>
      <c r="AH106" s="8">
        <f t="shared" si="6"/>
        <v>1</v>
      </c>
      <c r="AI106" s="8">
        <f t="shared" si="7"/>
        <v>0</v>
      </c>
      <c r="AJ106" s="8" t="s">
        <v>658</v>
      </c>
      <c r="AK106" s="8" t="s">
        <v>241</v>
      </c>
      <c r="AL106" s="8" t="s">
        <v>647</v>
      </c>
    </row>
    <row r="107" spans="1:38" x14ac:dyDescent="0.35">
      <c r="A107" s="8">
        <v>446166</v>
      </c>
      <c r="B107" s="8">
        <v>124287</v>
      </c>
      <c r="C107" s="8" t="s">
        <v>188</v>
      </c>
      <c r="D107" s="8">
        <v>79185</v>
      </c>
      <c r="E107" s="8" t="s">
        <v>750</v>
      </c>
      <c r="F107" s="8">
        <v>2841573</v>
      </c>
      <c r="G107" s="8">
        <v>0.05</v>
      </c>
      <c r="H107" s="8" t="s">
        <v>293</v>
      </c>
      <c r="I107" s="59">
        <v>43929</v>
      </c>
      <c r="J107" s="8" t="s">
        <v>202</v>
      </c>
      <c r="K107" s="8" t="s">
        <v>213</v>
      </c>
      <c r="L107" s="8" t="s">
        <v>193</v>
      </c>
      <c r="M107" s="8" t="s">
        <v>223</v>
      </c>
      <c r="N107" s="8" t="s">
        <v>195</v>
      </c>
      <c r="O107" s="8" t="s">
        <v>210</v>
      </c>
      <c r="P107" s="8" t="s">
        <v>751</v>
      </c>
      <c r="R107" s="8" t="s">
        <v>478</v>
      </c>
      <c r="S107" s="8" t="s">
        <v>752</v>
      </c>
      <c r="T107" s="8" t="s">
        <v>201</v>
      </c>
      <c r="U107" s="8" t="s">
        <v>191</v>
      </c>
      <c r="V107" s="59">
        <v>44130</v>
      </c>
      <c r="W107" s="8" t="s">
        <v>203</v>
      </c>
      <c r="X107" s="8" t="s">
        <v>206</v>
      </c>
      <c r="Y107" s="8">
        <v>2</v>
      </c>
      <c r="Z107" s="8">
        <v>2</v>
      </c>
      <c r="AA107" s="8">
        <v>2</v>
      </c>
      <c r="AB107" s="8">
        <v>1</v>
      </c>
      <c r="AC107" s="8">
        <v>0</v>
      </c>
      <c r="AD107" s="8">
        <v>0</v>
      </c>
      <c r="AE107" s="8">
        <v>0</v>
      </c>
      <c r="AF107" s="8">
        <f t="shared" si="4"/>
        <v>1</v>
      </c>
      <c r="AG107" s="8">
        <f t="shared" si="5"/>
        <v>0</v>
      </c>
      <c r="AH107" s="8">
        <f t="shared" si="6"/>
        <v>1</v>
      </c>
      <c r="AI107" s="8">
        <f t="shared" si="7"/>
        <v>1</v>
      </c>
      <c r="AJ107" s="8" t="s">
        <v>658</v>
      </c>
      <c r="AK107" s="8" t="s">
        <v>241</v>
      </c>
      <c r="AL107" s="8" t="s">
        <v>647</v>
      </c>
    </row>
    <row r="108" spans="1:38" x14ac:dyDescent="0.35">
      <c r="A108" s="8">
        <v>447220</v>
      </c>
      <c r="B108" s="8">
        <v>128633</v>
      </c>
      <c r="C108" s="8" t="s">
        <v>188</v>
      </c>
      <c r="D108" s="8">
        <v>67520</v>
      </c>
      <c r="E108" s="8" t="s">
        <v>753</v>
      </c>
      <c r="F108" s="8">
        <v>2843190</v>
      </c>
      <c r="G108" s="8">
        <v>0.04</v>
      </c>
      <c r="H108" s="8" t="s">
        <v>190</v>
      </c>
      <c r="I108" s="59">
        <v>43944</v>
      </c>
      <c r="J108" s="8" t="s">
        <v>202</v>
      </c>
      <c r="K108" s="8" t="s">
        <v>213</v>
      </c>
      <c r="L108" s="8" t="s">
        <v>193</v>
      </c>
      <c r="M108" s="8" t="s">
        <v>195</v>
      </c>
      <c r="N108" s="8" t="s">
        <v>195</v>
      </c>
      <c r="O108" s="8" t="s">
        <v>224</v>
      </c>
      <c r="P108" s="8" t="s">
        <v>754</v>
      </c>
      <c r="R108" s="8" t="s">
        <v>188</v>
      </c>
      <c r="S108" s="8" t="s">
        <v>755</v>
      </c>
      <c r="T108" s="8" t="s">
        <v>201</v>
      </c>
      <c r="U108" s="8" t="s">
        <v>191</v>
      </c>
      <c r="V108" s="59">
        <v>43644</v>
      </c>
      <c r="W108" s="8" t="s">
        <v>203</v>
      </c>
      <c r="X108" s="8" t="s">
        <v>231</v>
      </c>
      <c r="Y108" s="8">
        <v>1</v>
      </c>
      <c r="Z108" s="8">
        <v>1</v>
      </c>
      <c r="AA108" s="8">
        <v>1</v>
      </c>
      <c r="AB108" s="8">
        <v>0</v>
      </c>
      <c r="AC108" s="8">
        <v>0</v>
      </c>
      <c r="AD108" s="8">
        <v>0</v>
      </c>
      <c r="AE108" s="8">
        <v>0</v>
      </c>
      <c r="AF108" s="8">
        <f t="shared" si="4"/>
        <v>1</v>
      </c>
      <c r="AG108" s="8">
        <f t="shared" si="5"/>
        <v>0</v>
      </c>
      <c r="AH108" s="8">
        <f t="shared" si="6"/>
        <v>1</v>
      </c>
      <c r="AI108" s="8">
        <f t="shared" si="7"/>
        <v>1</v>
      </c>
      <c r="AJ108" s="8" t="s">
        <v>188</v>
      </c>
      <c r="AK108" s="8" t="s">
        <v>217</v>
      </c>
      <c r="AL108" s="8" t="s">
        <v>647</v>
      </c>
    </row>
    <row r="109" spans="1:38" x14ac:dyDescent="0.35">
      <c r="A109" s="8">
        <v>456513</v>
      </c>
      <c r="B109" s="8">
        <v>114490</v>
      </c>
      <c r="C109" s="8" t="s">
        <v>188</v>
      </c>
      <c r="D109" s="8">
        <v>58414</v>
      </c>
      <c r="E109" s="8" t="s">
        <v>756</v>
      </c>
      <c r="F109" s="8">
        <v>2843194</v>
      </c>
      <c r="G109" s="8">
        <v>0.21</v>
      </c>
      <c r="H109" s="8" t="s">
        <v>190</v>
      </c>
      <c r="I109" s="59">
        <v>43969</v>
      </c>
      <c r="J109" s="8" t="s">
        <v>202</v>
      </c>
      <c r="K109" s="8" t="s">
        <v>213</v>
      </c>
      <c r="L109" s="8" t="s">
        <v>193</v>
      </c>
      <c r="M109" s="8" t="s">
        <v>195</v>
      </c>
      <c r="N109" s="8" t="s">
        <v>195</v>
      </c>
      <c r="O109" s="8" t="s">
        <v>196</v>
      </c>
      <c r="P109" s="8" t="s">
        <v>757</v>
      </c>
      <c r="R109" s="8" t="s">
        <v>325</v>
      </c>
      <c r="S109" s="8" t="s">
        <v>758</v>
      </c>
      <c r="T109" s="8" t="s">
        <v>201</v>
      </c>
      <c r="U109" s="8" t="s">
        <v>202</v>
      </c>
      <c r="V109" s="59">
        <v>45292</v>
      </c>
      <c r="W109" s="8" t="s">
        <v>203</v>
      </c>
      <c r="X109" s="8" t="s">
        <v>229</v>
      </c>
      <c r="Y109" s="8">
        <v>1</v>
      </c>
      <c r="Z109" s="8">
        <v>1</v>
      </c>
      <c r="AA109" s="8">
        <v>0</v>
      </c>
      <c r="AB109" s="8">
        <v>0</v>
      </c>
      <c r="AC109" s="8">
        <v>0</v>
      </c>
      <c r="AD109" s="8">
        <v>0</v>
      </c>
      <c r="AE109" s="8">
        <v>0</v>
      </c>
      <c r="AF109" s="8">
        <f t="shared" si="4"/>
        <v>1</v>
      </c>
      <c r="AG109" s="8">
        <f t="shared" si="5"/>
        <v>0</v>
      </c>
      <c r="AH109" s="8">
        <f t="shared" si="6"/>
        <v>1</v>
      </c>
      <c r="AI109" s="8">
        <f t="shared" si="7"/>
        <v>0</v>
      </c>
      <c r="AJ109" s="8" t="s">
        <v>658</v>
      </c>
      <c r="AK109" s="8" t="s">
        <v>241</v>
      </c>
      <c r="AL109" s="8" t="s">
        <v>647</v>
      </c>
    </row>
    <row r="110" spans="1:38" x14ac:dyDescent="0.35">
      <c r="A110" s="8">
        <v>456513</v>
      </c>
      <c r="B110" s="8">
        <v>114490</v>
      </c>
      <c r="C110" s="8" t="s">
        <v>188</v>
      </c>
      <c r="D110" s="8">
        <v>58414</v>
      </c>
      <c r="E110" s="8" t="s">
        <v>756</v>
      </c>
      <c r="F110" s="8">
        <v>2843194</v>
      </c>
      <c r="G110" s="8">
        <v>0.21</v>
      </c>
      <c r="H110" s="8" t="s">
        <v>190</v>
      </c>
      <c r="I110" s="59">
        <v>43969</v>
      </c>
      <c r="J110" s="8" t="s">
        <v>202</v>
      </c>
      <c r="K110" s="8" t="s">
        <v>213</v>
      </c>
      <c r="L110" s="8" t="s">
        <v>193</v>
      </c>
      <c r="M110" s="8" t="s">
        <v>195</v>
      </c>
      <c r="N110" s="8" t="s">
        <v>195</v>
      </c>
      <c r="O110" s="8" t="s">
        <v>196</v>
      </c>
      <c r="P110" s="8" t="s">
        <v>757</v>
      </c>
      <c r="R110" s="8" t="s">
        <v>325</v>
      </c>
      <c r="S110" s="8" t="s">
        <v>758</v>
      </c>
      <c r="T110" s="8" t="s">
        <v>201</v>
      </c>
      <c r="U110" s="8" t="s">
        <v>202</v>
      </c>
      <c r="V110" s="59">
        <v>45292</v>
      </c>
      <c r="W110" s="8" t="s">
        <v>203</v>
      </c>
      <c r="X110" s="8" t="s">
        <v>204</v>
      </c>
      <c r="Y110" s="8">
        <v>0</v>
      </c>
      <c r="Z110" s="8">
        <v>0</v>
      </c>
      <c r="AA110" s="8">
        <v>0</v>
      </c>
      <c r="AB110" s="8">
        <v>0</v>
      </c>
      <c r="AC110" s="8">
        <v>1</v>
      </c>
      <c r="AD110" s="8">
        <v>1</v>
      </c>
      <c r="AE110" s="8">
        <v>1</v>
      </c>
      <c r="AF110" s="8">
        <f t="shared" si="4"/>
        <v>0</v>
      </c>
      <c r="AG110" s="8">
        <f t="shared" si="5"/>
        <v>0</v>
      </c>
      <c r="AH110" s="8">
        <f t="shared" si="6"/>
        <v>0</v>
      </c>
      <c r="AI110" s="8">
        <f t="shared" si="7"/>
        <v>0</v>
      </c>
      <c r="AJ110" s="8" t="s">
        <v>658</v>
      </c>
      <c r="AK110" s="8" t="s">
        <v>241</v>
      </c>
      <c r="AL110" s="8" t="s">
        <v>647</v>
      </c>
    </row>
    <row r="111" spans="1:38" x14ac:dyDescent="0.35">
      <c r="A111" s="8">
        <v>457956</v>
      </c>
      <c r="B111" s="8">
        <v>131737</v>
      </c>
      <c r="C111" s="8" t="s">
        <v>188</v>
      </c>
      <c r="D111" s="8">
        <v>69656</v>
      </c>
      <c r="E111" s="8" t="s">
        <v>759</v>
      </c>
      <c r="F111" s="8">
        <v>2842803</v>
      </c>
      <c r="G111" s="8">
        <v>0.28000000000000003</v>
      </c>
      <c r="H111" s="8" t="s">
        <v>190</v>
      </c>
      <c r="I111" s="59">
        <v>44008</v>
      </c>
      <c r="J111" s="8" t="s">
        <v>191</v>
      </c>
      <c r="K111" s="8" t="s">
        <v>213</v>
      </c>
      <c r="L111" s="8" t="s">
        <v>193</v>
      </c>
      <c r="M111" s="8" t="s">
        <v>214</v>
      </c>
      <c r="N111" s="8" t="s">
        <v>195</v>
      </c>
      <c r="O111" s="8" t="s">
        <v>196</v>
      </c>
      <c r="P111" s="8" t="s">
        <v>760</v>
      </c>
      <c r="R111" s="8" t="s">
        <v>300</v>
      </c>
      <c r="S111" s="8" t="s">
        <v>761</v>
      </c>
      <c r="T111" s="8" t="s">
        <v>201</v>
      </c>
      <c r="U111" s="8" t="s">
        <v>202</v>
      </c>
      <c r="V111" s="59">
        <v>43922</v>
      </c>
      <c r="W111" s="8" t="s">
        <v>203</v>
      </c>
      <c r="X111" s="8" t="s">
        <v>206</v>
      </c>
      <c r="Y111" s="8">
        <v>2</v>
      </c>
      <c r="Z111" s="8">
        <v>2</v>
      </c>
      <c r="AA111" s="8">
        <v>0</v>
      </c>
      <c r="AB111" s="8">
        <v>0</v>
      </c>
      <c r="AC111" s="8">
        <v>0</v>
      </c>
      <c r="AD111" s="8">
        <v>0</v>
      </c>
      <c r="AE111" s="8">
        <v>0</v>
      </c>
      <c r="AF111" s="8">
        <f t="shared" si="4"/>
        <v>2</v>
      </c>
      <c r="AG111" s="8">
        <f t="shared" si="5"/>
        <v>0</v>
      </c>
      <c r="AH111" s="8">
        <f t="shared" si="6"/>
        <v>2</v>
      </c>
      <c r="AI111" s="8">
        <f t="shared" si="7"/>
        <v>0</v>
      </c>
      <c r="AJ111" s="8" t="s">
        <v>601</v>
      </c>
      <c r="AK111" s="8" t="s">
        <v>205</v>
      </c>
      <c r="AL111" s="8" t="s">
        <v>670</v>
      </c>
    </row>
    <row r="112" spans="1:38" x14ac:dyDescent="0.35">
      <c r="A112" s="8">
        <v>457956</v>
      </c>
      <c r="B112" s="8">
        <v>131737</v>
      </c>
      <c r="C112" s="8" t="s">
        <v>188</v>
      </c>
      <c r="D112" s="8">
        <v>69656</v>
      </c>
      <c r="E112" s="8" t="s">
        <v>759</v>
      </c>
      <c r="F112" s="8">
        <v>2842803</v>
      </c>
      <c r="G112" s="8">
        <v>0.28000000000000003</v>
      </c>
      <c r="H112" s="8" t="s">
        <v>190</v>
      </c>
      <c r="I112" s="59">
        <v>44008</v>
      </c>
      <c r="J112" s="8" t="s">
        <v>191</v>
      </c>
      <c r="K112" s="8" t="s">
        <v>213</v>
      </c>
      <c r="L112" s="8" t="s">
        <v>193</v>
      </c>
      <c r="M112" s="8" t="s">
        <v>214</v>
      </c>
      <c r="N112" s="8" t="s">
        <v>195</v>
      </c>
      <c r="O112" s="8" t="s">
        <v>196</v>
      </c>
      <c r="P112" s="8" t="s">
        <v>760</v>
      </c>
      <c r="R112" s="8" t="s">
        <v>300</v>
      </c>
      <c r="S112" s="8" t="s">
        <v>761</v>
      </c>
      <c r="T112" s="8" t="s">
        <v>201</v>
      </c>
      <c r="U112" s="8" t="s">
        <v>202</v>
      </c>
      <c r="V112" s="59">
        <v>43922</v>
      </c>
      <c r="W112" s="8" t="s">
        <v>203</v>
      </c>
      <c r="X112" s="8" t="s">
        <v>211</v>
      </c>
      <c r="Y112" s="8">
        <v>4</v>
      </c>
      <c r="Z112" s="8">
        <v>4</v>
      </c>
      <c r="AA112" s="8">
        <v>4</v>
      </c>
      <c r="AB112" s="8">
        <v>4</v>
      </c>
      <c r="AC112" s="8">
        <v>1</v>
      </c>
      <c r="AD112" s="8">
        <v>1</v>
      </c>
      <c r="AE112" s="8">
        <v>0</v>
      </c>
      <c r="AF112" s="8">
        <f t="shared" si="4"/>
        <v>0</v>
      </c>
      <c r="AG112" s="8">
        <f t="shared" si="5"/>
        <v>1</v>
      </c>
      <c r="AH112" s="8">
        <f t="shared" si="6"/>
        <v>-1</v>
      </c>
      <c r="AI112" s="8">
        <f t="shared" si="7"/>
        <v>0</v>
      </c>
      <c r="AJ112" s="8" t="s">
        <v>601</v>
      </c>
      <c r="AK112" s="8" t="s">
        <v>205</v>
      </c>
      <c r="AL112" s="8" t="s">
        <v>670</v>
      </c>
    </row>
    <row r="113" spans="1:38" x14ac:dyDescent="0.35">
      <c r="A113" s="8">
        <v>456850</v>
      </c>
      <c r="B113" s="8">
        <v>113729</v>
      </c>
      <c r="C113" s="8" t="s">
        <v>188</v>
      </c>
      <c r="D113" s="8">
        <v>79350</v>
      </c>
      <c r="E113" s="8" t="s">
        <v>762</v>
      </c>
      <c r="F113" s="8">
        <v>2842804</v>
      </c>
      <c r="G113" s="8">
        <v>0.05</v>
      </c>
      <c r="H113" s="8" t="s">
        <v>190</v>
      </c>
      <c r="I113" s="59">
        <v>43986</v>
      </c>
      <c r="J113" s="8" t="s">
        <v>202</v>
      </c>
      <c r="K113" s="8" t="s">
        <v>213</v>
      </c>
      <c r="L113" s="8" t="s">
        <v>193</v>
      </c>
      <c r="M113" s="8" t="s">
        <v>195</v>
      </c>
      <c r="N113" s="8" t="s">
        <v>195</v>
      </c>
      <c r="O113" s="8" t="s">
        <v>298</v>
      </c>
      <c r="P113" s="8" t="s">
        <v>763</v>
      </c>
      <c r="R113" s="8" t="s">
        <v>335</v>
      </c>
      <c r="S113" s="8" t="s">
        <v>764</v>
      </c>
      <c r="T113" s="8" t="s">
        <v>201</v>
      </c>
      <c r="U113" s="8" t="s">
        <v>202</v>
      </c>
      <c r="V113" s="59">
        <v>45017</v>
      </c>
      <c r="W113" s="8" t="s">
        <v>203</v>
      </c>
      <c r="X113" s="8" t="s">
        <v>204</v>
      </c>
      <c r="Y113" s="8">
        <v>2</v>
      </c>
      <c r="Z113" s="8">
        <v>2</v>
      </c>
      <c r="AA113" s="8">
        <v>0</v>
      </c>
      <c r="AB113" s="8">
        <v>0</v>
      </c>
      <c r="AC113" s="8">
        <v>1</v>
      </c>
      <c r="AD113" s="8">
        <v>1</v>
      </c>
      <c r="AE113" s="8">
        <v>0</v>
      </c>
      <c r="AF113" s="8">
        <f t="shared" si="4"/>
        <v>2</v>
      </c>
      <c r="AG113" s="8">
        <f t="shared" si="5"/>
        <v>1</v>
      </c>
      <c r="AH113" s="8">
        <f t="shared" si="6"/>
        <v>1</v>
      </c>
      <c r="AI113" s="8">
        <f t="shared" si="7"/>
        <v>0</v>
      </c>
      <c r="AJ113" s="8" t="s">
        <v>335</v>
      </c>
      <c r="AK113" s="8" t="s">
        <v>322</v>
      </c>
      <c r="AL113" s="8" t="s">
        <v>647</v>
      </c>
    </row>
    <row r="114" spans="1:38" x14ac:dyDescent="0.35">
      <c r="A114" s="8">
        <v>459947</v>
      </c>
      <c r="B114" s="8">
        <v>110745</v>
      </c>
      <c r="C114" s="8" t="s">
        <v>188</v>
      </c>
      <c r="D114" s="8">
        <v>80553</v>
      </c>
      <c r="E114" s="8" t="s">
        <v>765</v>
      </c>
      <c r="F114" s="8">
        <v>2863401</v>
      </c>
      <c r="G114" s="8">
        <v>0.03</v>
      </c>
      <c r="H114" s="8" t="s">
        <v>190</v>
      </c>
      <c r="I114" s="59">
        <v>44092</v>
      </c>
      <c r="J114" s="8" t="s">
        <v>202</v>
      </c>
      <c r="K114" s="8" t="s">
        <v>213</v>
      </c>
      <c r="L114" s="8" t="s">
        <v>193</v>
      </c>
      <c r="M114" s="8" t="s">
        <v>195</v>
      </c>
      <c r="N114" s="8" t="s">
        <v>195</v>
      </c>
      <c r="O114" s="8" t="s">
        <v>196</v>
      </c>
      <c r="P114" s="8" t="s">
        <v>766</v>
      </c>
      <c r="R114" s="8" t="s">
        <v>384</v>
      </c>
      <c r="S114" s="8" t="s">
        <v>767</v>
      </c>
      <c r="T114" s="8" t="s">
        <v>201</v>
      </c>
      <c r="U114" s="8" t="s">
        <v>202</v>
      </c>
      <c r="V114" s="59">
        <v>44476</v>
      </c>
      <c r="W114" s="8" t="s">
        <v>203</v>
      </c>
      <c r="X114" s="8" t="s">
        <v>554</v>
      </c>
      <c r="Y114" s="8">
        <v>0</v>
      </c>
      <c r="Z114" s="8">
        <v>0</v>
      </c>
      <c r="AA114" s="8">
        <v>0</v>
      </c>
      <c r="AB114" s="8">
        <v>0</v>
      </c>
      <c r="AC114" s="8">
        <v>1</v>
      </c>
      <c r="AD114" s="8">
        <v>1</v>
      </c>
      <c r="AE114" s="8">
        <v>1</v>
      </c>
      <c r="AF114" s="8">
        <f t="shared" si="4"/>
        <v>0</v>
      </c>
      <c r="AG114" s="8">
        <f t="shared" si="5"/>
        <v>0</v>
      </c>
      <c r="AH114" s="8">
        <f t="shared" si="6"/>
        <v>0</v>
      </c>
      <c r="AI114" s="8">
        <f t="shared" si="7"/>
        <v>0</v>
      </c>
      <c r="AJ114" s="8" t="s">
        <v>658</v>
      </c>
      <c r="AK114" s="8" t="s">
        <v>241</v>
      </c>
      <c r="AL114" s="8" t="s">
        <v>647</v>
      </c>
    </row>
    <row r="115" spans="1:38" x14ac:dyDescent="0.35">
      <c r="A115" s="8">
        <v>459947</v>
      </c>
      <c r="B115" s="8">
        <v>110745</v>
      </c>
      <c r="C115" s="8" t="s">
        <v>188</v>
      </c>
      <c r="D115" s="8">
        <v>80553</v>
      </c>
      <c r="E115" s="8" t="s">
        <v>765</v>
      </c>
      <c r="F115" s="8">
        <v>2863401</v>
      </c>
      <c r="G115" s="8">
        <v>0.03</v>
      </c>
      <c r="H115" s="8" t="s">
        <v>190</v>
      </c>
      <c r="I115" s="59">
        <v>44092</v>
      </c>
      <c r="J115" s="8" t="s">
        <v>202</v>
      </c>
      <c r="K115" s="8" t="s">
        <v>213</v>
      </c>
      <c r="L115" s="8" t="s">
        <v>193</v>
      </c>
      <c r="M115" s="8" t="s">
        <v>195</v>
      </c>
      <c r="N115" s="8" t="s">
        <v>195</v>
      </c>
      <c r="O115" s="8" t="s">
        <v>196</v>
      </c>
      <c r="P115" s="8" t="s">
        <v>766</v>
      </c>
      <c r="R115" s="8" t="s">
        <v>384</v>
      </c>
      <c r="S115" s="8" t="s">
        <v>767</v>
      </c>
      <c r="T115" s="8" t="s">
        <v>201</v>
      </c>
      <c r="U115" s="8" t="s">
        <v>202</v>
      </c>
      <c r="V115" s="59">
        <v>44476</v>
      </c>
      <c r="W115" s="8" t="s">
        <v>203</v>
      </c>
      <c r="X115" s="8" t="s">
        <v>206</v>
      </c>
      <c r="Y115" s="8">
        <v>1</v>
      </c>
      <c r="Z115" s="8">
        <v>1</v>
      </c>
      <c r="AA115" s="8">
        <v>1</v>
      </c>
      <c r="AB115" s="8">
        <v>0</v>
      </c>
      <c r="AC115" s="8">
        <v>0</v>
      </c>
      <c r="AD115" s="8">
        <v>0</v>
      </c>
      <c r="AE115" s="8">
        <v>0</v>
      </c>
      <c r="AF115" s="8">
        <f t="shared" si="4"/>
        <v>1</v>
      </c>
      <c r="AG115" s="8">
        <f t="shared" si="5"/>
        <v>0</v>
      </c>
      <c r="AH115" s="8">
        <f t="shared" si="6"/>
        <v>1</v>
      </c>
      <c r="AI115" s="8">
        <f t="shared" si="7"/>
        <v>1</v>
      </c>
      <c r="AJ115" s="8" t="s">
        <v>658</v>
      </c>
      <c r="AK115" s="8" t="s">
        <v>241</v>
      </c>
      <c r="AL115" s="8" t="s">
        <v>647</v>
      </c>
    </row>
    <row r="116" spans="1:38" x14ac:dyDescent="0.35">
      <c r="A116" s="8">
        <v>446764</v>
      </c>
      <c r="B116" s="8">
        <v>124062</v>
      </c>
      <c r="C116" s="8" t="s">
        <v>188</v>
      </c>
      <c r="D116" s="8">
        <v>80581</v>
      </c>
      <c r="E116" s="8" t="s">
        <v>768</v>
      </c>
      <c r="F116" s="8">
        <v>2865407</v>
      </c>
      <c r="G116" s="8">
        <v>0.28999999999999998</v>
      </c>
      <c r="H116" s="8" t="s">
        <v>190</v>
      </c>
      <c r="I116" s="59">
        <v>44090</v>
      </c>
      <c r="J116" s="8" t="s">
        <v>202</v>
      </c>
      <c r="K116" s="8" t="s">
        <v>213</v>
      </c>
      <c r="L116" s="8" t="s">
        <v>193</v>
      </c>
      <c r="M116" s="8" t="s">
        <v>195</v>
      </c>
      <c r="N116" s="8" t="s">
        <v>195</v>
      </c>
      <c r="O116" s="8" t="s">
        <v>224</v>
      </c>
      <c r="P116" s="8" t="s">
        <v>769</v>
      </c>
      <c r="Q116" s="8" t="s">
        <v>295</v>
      </c>
      <c r="R116" s="8" t="s">
        <v>188</v>
      </c>
      <c r="S116" s="8" t="s">
        <v>770</v>
      </c>
      <c r="T116" s="8" t="s">
        <v>201</v>
      </c>
      <c r="U116" s="8" t="s">
        <v>191</v>
      </c>
      <c r="V116" s="59">
        <v>45181</v>
      </c>
      <c r="W116" s="8" t="s">
        <v>203</v>
      </c>
      <c r="X116" s="8" t="s">
        <v>206</v>
      </c>
      <c r="Y116" s="8">
        <v>1</v>
      </c>
      <c r="Z116" s="8">
        <v>1</v>
      </c>
      <c r="AA116" s="8">
        <v>0</v>
      </c>
      <c r="AB116" s="8">
        <v>0</v>
      </c>
      <c r="AC116" s="8">
        <v>0</v>
      </c>
      <c r="AD116" s="8">
        <v>0</v>
      </c>
      <c r="AE116" s="8">
        <v>0</v>
      </c>
      <c r="AF116" s="8">
        <f t="shared" si="4"/>
        <v>1</v>
      </c>
      <c r="AG116" s="8">
        <f t="shared" si="5"/>
        <v>0</v>
      </c>
      <c r="AH116" s="8">
        <f t="shared" si="6"/>
        <v>1</v>
      </c>
      <c r="AI116" s="8">
        <f t="shared" si="7"/>
        <v>0</v>
      </c>
      <c r="AJ116" s="8" t="s">
        <v>771</v>
      </c>
      <c r="AK116" s="8" t="s">
        <v>360</v>
      </c>
      <c r="AL116" s="8" t="s">
        <v>647</v>
      </c>
    </row>
    <row r="117" spans="1:38" x14ac:dyDescent="0.35">
      <c r="A117" s="8">
        <v>446764</v>
      </c>
      <c r="B117" s="8">
        <v>124062</v>
      </c>
      <c r="C117" s="8" t="s">
        <v>188</v>
      </c>
      <c r="D117" s="8">
        <v>80581</v>
      </c>
      <c r="E117" s="8" t="s">
        <v>768</v>
      </c>
      <c r="F117" s="8">
        <v>2865407</v>
      </c>
      <c r="G117" s="8">
        <v>0.28999999999999998</v>
      </c>
      <c r="H117" s="8" t="s">
        <v>190</v>
      </c>
      <c r="I117" s="59">
        <v>44090</v>
      </c>
      <c r="J117" s="8" t="s">
        <v>202</v>
      </c>
      <c r="K117" s="8" t="s">
        <v>213</v>
      </c>
      <c r="L117" s="8" t="s">
        <v>193</v>
      </c>
      <c r="M117" s="8" t="s">
        <v>195</v>
      </c>
      <c r="N117" s="8" t="s">
        <v>195</v>
      </c>
      <c r="O117" s="8" t="s">
        <v>224</v>
      </c>
      <c r="P117" s="8" t="s">
        <v>769</v>
      </c>
      <c r="Q117" s="8" t="s">
        <v>295</v>
      </c>
      <c r="R117" s="8" t="s">
        <v>188</v>
      </c>
      <c r="S117" s="8" t="s">
        <v>770</v>
      </c>
      <c r="T117" s="8" t="s">
        <v>201</v>
      </c>
      <c r="U117" s="8" t="s">
        <v>191</v>
      </c>
      <c r="V117" s="59">
        <v>45181</v>
      </c>
      <c r="W117" s="8" t="s">
        <v>203</v>
      </c>
      <c r="X117" s="8" t="s">
        <v>211</v>
      </c>
      <c r="Y117" s="8">
        <v>1</v>
      </c>
      <c r="Z117" s="8">
        <v>1</v>
      </c>
      <c r="AA117" s="8">
        <v>1</v>
      </c>
      <c r="AB117" s="8">
        <v>0</v>
      </c>
      <c r="AC117" s="8">
        <v>0</v>
      </c>
      <c r="AD117" s="8">
        <v>0</v>
      </c>
      <c r="AE117" s="8">
        <v>0</v>
      </c>
      <c r="AF117" s="8">
        <f t="shared" si="4"/>
        <v>1</v>
      </c>
      <c r="AG117" s="8">
        <f t="shared" si="5"/>
        <v>0</v>
      </c>
      <c r="AH117" s="8">
        <f t="shared" si="6"/>
        <v>1</v>
      </c>
      <c r="AI117" s="8">
        <f t="shared" si="7"/>
        <v>1</v>
      </c>
      <c r="AJ117" s="8" t="s">
        <v>771</v>
      </c>
      <c r="AK117" s="8" t="s">
        <v>360</v>
      </c>
      <c r="AL117" s="8" t="s">
        <v>647</v>
      </c>
    </row>
    <row r="118" spans="1:38" x14ac:dyDescent="0.35">
      <c r="A118" s="8">
        <v>452680</v>
      </c>
      <c r="B118" s="8">
        <v>110928</v>
      </c>
      <c r="C118" s="8" t="s">
        <v>188</v>
      </c>
      <c r="D118" s="8">
        <v>72715</v>
      </c>
      <c r="E118" s="8" t="s">
        <v>272</v>
      </c>
      <c r="F118" s="8">
        <v>2897642</v>
      </c>
      <c r="G118" s="8">
        <v>2.2400000000000002</v>
      </c>
      <c r="H118" s="8" t="s">
        <v>222</v>
      </c>
      <c r="I118" s="59">
        <v>44162</v>
      </c>
      <c r="J118" s="8" t="s">
        <v>202</v>
      </c>
      <c r="K118" s="8" t="s">
        <v>192</v>
      </c>
      <c r="L118" s="8" t="s">
        <v>230</v>
      </c>
      <c r="M118" s="8" t="s">
        <v>223</v>
      </c>
      <c r="N118" s="8" t="s">
        <v>195</v>
      </c>
      <c r="O118" s="8" t="s">
        <v>224</v>
      </c>
      <c r="P118" s="8" t="s">
        <v>266</v>
      </c>
      <c r="R118" s="8" t="s">
        <v>267</v>
      </c>
      <c r="S118" s="8" t="s">
        <v>273</v>
      </c>
      <c r="T118" s="8" t="s">
        <v>201</v>
      </c>
      <c r="U118" s="8" t="s">
        <v>191</v>
      </c>
      <c r="V118" s="59">
        <v>44656</v>
      </c>
      <c r="W118" s="8" t="s">
        <v>203</v>
      </c>
      <c r="X118" s="8" t="s">
        <v>204</v>
      </c>
      <c r="Y118" s="8">
        <v>9</v>
      </c>
      <c r="Z118" s="8">
        <v>9</v>
      </c>
      <c r="AA118" s="8">
        <v>9</v>
      </c>
      <c r="AB118" s="8">
        <v>9</v>
      </c>
      <c r="AC118" s="8">
        <v>0</v>
      </c>
      <c r="AD118" s="8">
        <v>0</v>
      </c>
      <c r="AE118" s="8">
        <v>0</v>
      </c>
      <c r="AF118" s="8">
        <f t="shared" si="4"/>
        <v>0</v>
      </c>
      <c r="AG118" s="8">
        <f t="shared" si="5"/>
        <v>0</v>
      </c>
      <c r="AH118" s="8">
        <f t="shared" si="6"/>
        <v>0</v>
      </c>
      <c r="AI118" s="8">
        <f t="shared" si="7"/>
        <v>0</v>
      </c>
      <c r="AJ118" s="8" t="s">
        <v>251</v>
      </c>
      <c r="AK118" s="8" t="s">
        <v>63</v>
      </c>
      <c r="AL118" s="8" t="s">
        <v>670</v>
      </c>
    </row>
    <row r="119" spans="1:38" x14ac:dyDescent="0.35">
      <c r="A119" s="8">
        <v>452680</v>
      </c>
      <c r="B119" s="8">
        <v>110928</v>
      </c>
      <c r="C119" s="8" t="s">
        <v>188</v>
      </c>
      <c r="D119" s="8">
        <v>72715</v>
      </c>
      <c r="E119" s="8" t="s">
        <v>272</v>
      </c>
      <c r="F119" s="8">
        <v>2897642</v>
      </c>
      <c r="G119" s="8">
        <v>2.2400000000000002</v>
      </c>
      <c r="H119" s="8" t="s">
        <v>222</v>
      </c>
      <c r="I119" s="59">
        <v>44162</v>
      </c>
      <c r="J119" s="8" t="s">
        <v>202</v>
      </c>
      <c r="K119" s="8" t="s">
        <v>192</v>
      </c>
      <c r="L119" s="8" t="s">
        <v>230</v>
      </c>
      <c r="M119" s="8" t="s">
        <v>223</v>
      </c>
      <c r="N119" s="8" t="s">
        <v>195</v>
      </c>
      <c r="O119" s="8" t="s">
        <v>224</v>
      </c>
      <c r="P119" s="8" t="s">
        <v>266</v>
      </c>
      <c r="R119" s="8" t="s">
        <v>267</v>
      </c>
      <c r="S119" s="8" t="s">
        <v>273</v>
      </c>
      <c r="T119" s="8" t="s">
        <v>201</v>
      </c>
      <c r="U119" s="8" t="s">
        <v>191</v>
      </c>
      <c r="V119" s="59">
        <v>44656</v>
      </c>
      <c r="W119" s="8" t="s">
        <v>203</v>
      </c>
      <c r="X119" s="8" t="s">
        <v>206</v>
      </c>
      <c r="Y119" s="8">
        <v>1</v>
      </c>
      <c r="Z119" s="8">
        <v>1</v>
      </c>
      <c r="AA119" s="8">
        <v>1</v>
      </c>
      <c r="AB119" s="8">
        <v>1</v>
      </c>
      <c r="AC119" s="8">
        <v>0</v>
      </c>
      <c r="AD119" s="8">
        <v>0</v>
      </c>
      <c r="AE119" s="8">
        <v>0</v>
      </c>
      <c r="AF119" s="8">
        <f t="shared" si="4"/>
        <v>0</v>
      </c>
      <c r="AG119" s="8">
        <f t="shared" si="5"/>
        <v>0</v>
      </c>
      <c r="AH119" s="8">
        <f t="shared" si="6"/>
        <v>0</v>
      </c>
      <c r="AI119" s="8">
        <f t="shared" si="7"/>
        <v>0</v>
      </c>
      <c r="AJ119" s="8" t="s">
        <v>251</v>
      </c>
      <c r="AK119" s="8" t="s">
        <v>63</v>
      </c>
      <c r="AL119" s="8" t="s">
        <v>670</v>
      </c>
    </row>
    <row r="120" spans="1:38" x14ac:dyDescent="0.35">
      <c r="A120" s="8">
        <v>452680</v>
      </c>
      <c r="B120" s="8">
        <v>110928</v>
      </c>
      <c r="C120" s="8" t="s">
        <v>188</v>
      </c>
      <c r="D120" s="8">
        <v>72715</v>
      </c>
      <c r="E120" s="8" t="s">
        <v>272</v>
      </c>
      <c r="F120" s="8">
        <v>2897642</v>
      </c>
      <c r="G120" s="8">
        <v>2.2400000000000002</v>
      </c>
      <c r="H120" s="8" t="s">
        <v>222</v>
      </c>
      <c r="I120" s="59">
        <v>44162</v>
      </c>
      <c r="J120" s="8" t="s">
        <v>202</v>
      </c>
      <c r="K120" s="8" t="s">
        <v>192</v>
      </c>
      <c r="L120" s="8" t="s">
        <v>230</v>
      </c>
      <c r="M120" s="8" t="s">
        <v>223</v>
      </c>
      <c r="N120" s="8" t="s">
        <v>195</v>
      </c>
      <c r="O120" s="8" t="s">
        <v>224</v>
      </c>
      <c r="P120" s="8" t="s">
        <v>266</v>
      </c>
      <c r="R120" s="8" t="s">
        <v>267</v>
      </c>
      <c r="S120" s="8" t="s">
        <v>273</v>
      </c>
      <c r="T120" s="8" t="s">
        <v>201</v>
      </c>
      <c r="U120" s="8" t="s">
        <v>191</v>
      </c>
      <c r="V120" s="59">
        <v>44656</v>
      </c>
      <c r="W120" s="8" t="s">
        <v>203</v>
      </c>
      <c r="X120" s="8" t="s">
        <v>211</v>
      </c>
      <c r="Y120" s="8">
        <v>1</v>
      </c>
      <c r="Z120" s="8">
        <v>1</v>
      </c>
      <c r="AA120" s="8">
        <v>1</v>
      </c>
      <c r="AB120" s="8">
        <v>1</v>
      </c>
      <c r="AC120" s="8">
        <v>0</v>
      </c>
      <c r="AD120" s="8">
        <v>0</v>
      </c>
      <c r="AE120" s="8">
        <v>0</v>
      </c>
      <c r="AF120" s="8">
        <f t="shared" si="4"/>
        <v>0</v>
      </c>
      <c r="AG120" s="8">
        <f t="shared" si="5"/>
        <v>0</v>
      </c>
      <c r="AH120" s="8">
        <f t="shared" si="6"/>
        <v>0</v>
      </c>
      <c r="AI120" s="8">
        <f t="shared" si="7"/>
        <v>0</v>
      </c>
      <c r="AJ120" s="8" t="s">
        <v>251</v>
      </c>
      <c r="AK120" s="8" t="s">
        <v>63</v>
      </c>
      <c r="AL120" s="8" t="s">
        <v>670</v>
      </c>
    </row>
    <row r="121" spans="1:38" x14ac:dyDescent="0.35">
      <c r="A121" s="8">
        <v>452680</v>
      </c>
      <c r="B121" s="8">
        <v>110928</v>
      </c>
      <c r="C121" s="8" t="s">
        <v>188</v>
      </c>
      <c r="D121" s="8">
        <v>72715</v>
      </c>
      <c r="E121" s="8" t="s">
        <v>272</v>
      </c>
      <c r="F121" s="8">
        <v>2897642</v>
      </c>
      <c r="G121" s="8">
        <v>2.2400000000000002</v>
      </c>
      <c r="H121" s="8" t="s">
        <v>222</v>
      </c>
      <c r="I121" s="59">
        <v>44162</v>
      </c>
      <c r="J121" s="8" t="s">
        <v>202</v>
      </c>
      <c r="K121" s="8" t="s">
        <v>192</v>
      </c>
      <c r="L121" s="8" t="s">
        <v>193</v>
      </c>
      <c r="M121" s="8" t="s">
        <v>223</v>
      </c>
      <c r="N121" s="8" t="s">
        <v>195</v>
      </c>
      <c r="O121" s="8" t="s">
        <v>224</v>
      </c>
      <c r="P121" s="8" t="s">
        <v>266</v>
      </c>
      <c r="R121" s="8" t="s">
        <v>267</v>
      </c>
      <c r="S121" s="8" t="s">
        <v>273</v>
      </c>
      <c r="T121" s="8" t="s">
        <v>201</v>
      </c>
      <c r="U121" s="8" t="s">
        <v>191</v>
      </c>
      <c r="V121" s="59">
        <v>44656</v>
      </c>
      <c r="W121" s="8" t="s">
        <v>207</v>
      </c>
      <c r="X121" s="8" t="s">
        <v>231</v>
      </c>
      <c r="Y121" s="8">
        <v>3</v>
      </c>
      <c r="Z121" s="8">
        <v>3</v>
      </c>
      <c r="AA121" s="8">
        <v>3</v>
      </c>
      <c r="AB121" s="8">
        <v>3</v>
      </c>
      <c r="AC121" s="8">
        <v>0</v>
      </c>
      <c r="AD121" s="8">
        <v>0</v>
      </c>
      <c r="AE121" s="8">
        <v>0</v>
      </c>
      <c r="AF121" s="8">
        <f t="shared" si="4"/>
        <v>0</v>
      </c>
      <c r="AG121" s="8">
        <f t="shared" si="5"/>
        <v>0</v>
      </c>
      <c r="AH121" s="8">
        <f t="shared" si="6"/>
        <v>0</v>
      </c>
      <c r="AI121" s="8">
        <f t="shared" si="7"/>
        <v>0</v>
      </c>
      <c r="AJ121" s="8" t="s">
        <v>251</v>
      </c>
      <c r="AK121" s="8" t="s">
        <v>63</v>
      </c>
      <c r="AL121" s="8" t="s">
        <v>670</v>
      </c>
    </row>
    <row r="122" spans="1:38" x14ac:dyDescent="0.35">
      <c r="A122" s="8">
        <v>452680</v>
      </c>
      <c r="B122" s="8">
        <v>110928</v>
      </c>
      <c r="C122" s="8" t="s">
        <v>188</v>
      </c>
      <c r="D122" s="8">
        <v>72715</v>
      </c>
      <c r="E122" s="8" t="s">
        <v>272</v>
      </c>
      <c r="F122" s="8">
        <v>2897642</v>
      </c>
      <c r="G122" s="8">
        <v>2.2400000000000002</v>
      </c>
      <c r="H122" s="8" t="s">
        <v>222</v>
      </c>
      <c r="I122" s="59">
        <v>44162</v>
      </c>
      <c r="J122" s="8" t="s">
        <v>202</v>
      </c>
      <c r="K122" s="8" t="s">
        <v>192</v>
      </c>
      <c r="L122" s="8" t="s">
        <v>193</v>
      </c>
      <c r="M122" s="8" t="s">
        <v>223</v>
      </c>
      <c r="N122" s="8" t="s">
        <v>195</v>
      </c>
      <c r="O122" s="8" t="s">
        <v>224</v>
      </c>
      <c r="P122" s="8" t="s">
        <v>266</v>
      </c>
      <c r="R122" s="8" t="s">
        <v>267</v>
      </c>
      <c r="S122" s="8" t="s">
        <v>273</v>
      </c>
      <c r="T122" s="8" t="s">
        <v>201</v>
      </c>
      <c r="U122" s="8" t="s">
        <v>191</v>
      </c>
      <c r="V122" s="59">
        <v>44656</v>
      </c>
      <c r="W122" s="8" t="s">
        <v>207</v>
      </c>
      <c r="X122" s="8" t="s">
        <v>204</v>
      </c>
      <c r="Y122" s="8">
        <v>9</v>
      </c>
      <c r="Z122" s="8">
        <v>9</v>
      </c>
      <c r="AA122" s="8">
        <v>9</v>
      </c>
      <c r="AB122" s="8">
        <v>8</v>
      </c>
      <c r="AC122" s="8">
        <v>0</v>
      </c>
      <c r="AD122" s="8">
        <v>0</v>
      </c>
      <c r="AE122" s="8">
        <v>0</v>
      </c>
      <c r="AF122" s="8">
        <f t="shared" si="4"/>
        <v>1</v>
      </c>
      <c r="AG122" s="8">
        <f t="shared" si="5"/>
        <v>0</v>
      </c>
      <c r="AH122" s="8">
        <f t="shared" si="6"/>
        <v>1</v>
      </c>
      <c r="AI122" s="8">
        <f t="shared" si="7"/>
        <v>1</v>
      </c>
      <c r="AJ122" s="8" t="s">
        <v>251</v>
      </c>
      <c r="AK122" s="8" t="s">
        <v>63</v>
      </c>
      <c r="AL122" s="8" t="s">
        <v>670</v>
      </c>
    </row>
    <row r="123" spans="1:38" x14ac:dyDescent="0.35">
      <c r="A123" s="8">
        <v>452680</v>
      </c>
      <c r="B123" s="8">
        <v>110928</v>
      </c>
      <c r="C123" s="8" t="s">
        <v>188</v>
      </c>
      <c r="D123" s="8">
        <v>72715</v>
      </c>
      <c r="E123" s="8" t="s">
        <v>272</v>
      </c>
      <c r="F123" s="8">
        <v>2897642</v>
      </c>
      <c r="G123" s="8">
        <v>2.2400000000000002</v>
      </c>
      <c r="H123" s="8" t="s">
        <v>222</v>
      </c>
      <c r="I123" s="59">
        <v>44162</v>
      </c>
      <c r="J123" s="8" t="s">
        <v>202</v>
      </c>
      <c r="K123" s="8" t="s">
        <v>192</v>
      </c>
      <c r="L123" s="8" t="s">
        <v>193</v>
      </c>
      <c r="M123" s="8" t="s">
        <v>223</v>
      </c>
      <c r="N123" s="8" t="s">
        <v>195</v>
      </c>
      <c r="O123" s="8" t="s">
        <v>224</v>
      </c>
      <c r="P123" s="8" t="s">
        <v>266</v>
      </c>
      <c r="R123" s="8" t="s">
        <v>267</v>
      </c>
      <c r="S123" s="8" t="s">
        <v>273</v>
      </c>
      <c r="T123" s="8" t="s">
        <v>201</v>
      </c>
      <c r="U123" s="8" t="s">
        <v>191</v>
      </c>
      <c r="V123" s="59">
        <v>44656</v>
      </c>
      <c r="W123" s="8" t="s">
        <v>203</v>
      </c>
      <c r="X123" s="8" t="s">
        <v>204</v>
      </c>
      <c r="Y123" s="8">
        <v>3</v>
      </c>
      <c r="Z123" s="8">
        <v>3</v>
      </c>
      <c r="AA123" s="8">
        <v>3</v>
      </c>
      <c r="AB123" s="8">
        <v>3</v>
      </c>
      <c r="AC123" s="8">
        <v>0</v>
      </c>
      <c r="AD123" s="8">
        <v>0</v>
      </c>
      <c r="AE123" s="8">
        <v>0</v>
      </c>
      <c r="AF123" s="8">
        <f t="shared" si="4"/>
        <v>0</v>
      </c>
      <c r="AG123" s="8">
        <f t="shared" si="5"/>
        <v>0</v>
      </c>
      <c r="AH123" s="8">
        <f t="shared" si="6"/>
        <v>0</v>
      </c>
      <c r="AI123" s="8">
        <f t="shared" si="7"/>
        <v>0</v>
      </c>
      <c r="AJ123" s="8" t="s">
        <v>251</v>
      </c>
      <c r="AK123" s="8" t="s">
        <v>63</v>
      </c>
      <c r="AL123" s="8" t="s">
        <v>670</v>
      </c>
    </row>
    <row r="124" spans="1:38" x14ac:dyDescent="0.35">
      <c r="A124" s="8">
        <v>452680</v>
      </c>
      <c r="B124" s="8">
        <v>110928</v>
      </c>
      <c r="C124" s="8" t="s">
        <v>188</v>
      </c>
      <c r="D124" s="8">
        <v>72715</v>
      </c>
      <c r="E124" s="8" t="s">
        <v>272</v>
      </c>
      <c r="F124" s="8">
        <v>2897642</v>
      </c>
      <c r="G124" s="8">
        <v>2.2400000000000002</v>
      </c>
      <c r="H124" s="8" t="s">
        <v>222</v>
      </c>
      <c r="I124" s="59">
        <v>44162</v>
      </c>
      <c r="J124" s="8" t="s">
        <v>202</v>
      </c>
      <c r="K124" s="8" t="s">
        <v>192</v>
      </c>
      <c r="L124" s="8" t="s">
        <v>193</v>
      </c>
      <c r="M124" s="8" t="s">
        <v>223</v>
      </c>
      <c r="N124" s="8" t="s">
        <v>195</v>
      </c>
      <c r="O124" s="8" t="s">
        <v>224</v>
      </c>
      <c r="P124" s="8" t="s">
        <v>266</v>
      </c>
      <c r="R124" s="8" t="s">
        <v>267</v>
      </c>
      <c r="S124" s="8" t="s">
        <v>273</v>
      </c>
      <c r="T124" s="8" t="s">
        <v>201</v>
      </c>
      <c r="U124" s="8" t="s">
        <v>191</v>
      </c>
      <c r="V124" s="59">
        <v>44656</v>
      </c>
      <c r="W124" s="8" t="s">
        <v>203</v>
      </c>
      <c r="X124" s="8" t="s">
        <v>206</v>
      </c>
      <c r="Y124" s="8">
        <v>36</v>
      </c>
      <c r="Z124" s="8">
        <v>36</v>
      </c>
      <c r="AA124" s="8">
        <v>36</v>
      </c>
      <c r="AB124" s="8">
        <v>36</v>
      </c>
      <c r="AC124" s="8">
        <v>0</v>
      </c>
      <c r="AD124" s="8">
        <v>0</v>
      </c>
      <c r="AE124" s="8">
        <v>0</v>
      </c>
      <c r="AF124" s="8">
        <f t="shared" si="4"/>
        <v>0</v>
      </c>
      <c r="AG124" s="8">
        <f t="shared" si="5"/>
        <v>0</v>
      </c>
      <c r="AH124" s="8">
        <f t="shared" si="6"/>
        <v>0</v>
      </c>
      <c r="AI124" s="8">
        <f t="shared" si="7"/>
        <v>0</v>
      </c>
      <c r="AJ124" s="8" t="s">
        <v>251</v>
      </c>
      <c r="AK124" s="8" t="s">
        <v>63</v>
      </c>
      <c r="AL124" s="8" t="s">
        <v>670</v>
      </c>
    </row>
    <row r="125" spans="1:38" x14ac:dyDescent="0.35">
      <c r="A125" s="8">
        <v>452680</v>
      </c>
      <c r="B125" s="8">
        <v>110928</v>
      </c>
      <c r="C125" s="8" t="s">
        <v>188</v>
      </c>
      <c r="D125" s="8">
        <v>72715</v>
      </c>
      <c r="E125" s="8" t="s">
        <v>272</v>
      </c>
      <c r="F125" s="8">
        <v>2897642</v>
      </c>
      <c r="G125" s="8">
        <v>2.2400000000000002</v>
      </c>
      <c r="H125" s="8" t="s">
        <v>222</v>
      </c>
      <c r="I125" s="59">
        <v>44162</v>
      </c>
      <c r="J125" s="8" t="s">
        <v>202</v>
      </c>
      <c r="K125" s="8" t="s">
        <v>192</v>
      </c>
      <c r="L125" s="8" t="s">
        <v>193</v>
      </c>
      <c r="M125" s="8" t="s">
        <v>223</v>
      </c>
      <c r="N125" s="8" t="s">
        <v>195</v>
      </c>
      <c r="O125" s="8" t="s">
        <v>224</v>
      </c>
      <c r="P125" s="8" t="s">
        <v>266</v>
      </c>
      <c r="R125" s="8" t="s">
        <v>267</v>
      </c>
      <c r="S125" s="8" t="s">
        <v>273</v>
      </c>
      <c r="T125" s="8" t="s">
        <v>201</v>
      </c>
      <c r="U125" s="8" t="s">
        <v>191</v>
      </c>
      <c r="V125" s="59">
        <v>44656</v>
      </c>
      <c r="W125" s="8" t="s">
        <v>203</v>
      </c>
      <c r="X125" s="8" t="s">
        <v>211</v>
      </c>
      <c r="Y125" s="8">
        <v>14</v>
      </c>
      <c r="Z125" s="8">
        <v>14</v>
      </c>
      <c r="AA125" s="8">
        <v>14</v>
      </c>
      <c r="AB125" s="8">
        <v>14</v>
      </c>
      <c r="AC125" s="8">
        <v>0</v>
      </c>
      <c r="AD125" s="8">
        <v>0</v>
      </c>
      <c r="AE125" s="8">
        <v>0</v>
      </c>
      <c r="AF125" s="8">
        <f t="shared" si="4"/>
        <v>0</v>
      </c>
      <c r="AG125" s="8">
        <f t="shared" si="5"/>
        <v>0</v>
      </c>
      <c r="AH125" s="8">
        <f t="shared" si="6"/>
        <v>0</v>
      </c>
      <c r="AI125" s="8">
        <f t="shared" si="7"/>
        <v>0</v>
      </c>
      <c r="AJ125" s="8" t="s">
        <v>251</v>
      </c>
      <c r="AK125" s="8" t="s">
        <v>63</v>
      </c>
      <c r="AL125" s="8" t="s">
        <v>670</v>
      </c>
    </row>
    <row r="126" spans="1:38" x14ac:dyDescent="0.35">
      <c r="A126" s="8">
        <v>452680</v>
      </c>
      <c r="B126" s="8">
        <v>110928</v>
      </c>
      <c r="C126" s="8" t="s">
        <v>188</v>
      </c>
      <c r="D126" s="8">
        <v>72715</v>
      </c>
      <c r="E126" s="8" t="s">
        <v>272</v>
      </c>
      <c r="F126" s="8">
        <v>2897642</v>
      </c>
      <c r="G126" s="8">
        <v>2.2400000000000002</v>
      </c>
      <c r="H126" s="8" t="s">
        <v>222</v>
      </c>
      <c r="I126" s="59">
        <v>44162</v>
      </c>
      <c r="J126" s="8" t="s">
        <v>202</v>
      </c>
      <c r="K126" s="8" t="s">
        <v>192</v>
      </c>
      <c r="L126" s="8" t="s">
        <v>193</v>
      </c>
      <c r="M126" s="8" t="s">
        <v>223</v>
      </c>
      <c r="N126" s="8" t="s">
        <v>195</v>
      </c>
      <c r="O126" s="8" t="s">
        <v>224</v>
      </c>
      <c r="P126" s="8" t="s">
        <v>266</v>
      </c>
      <c r="R126" s="8" t="s">
        <v>267</v>
      </c>
      <c r="S126" s="8" t="s">
        <v>273</v>
      </c>
      <c r="T126" s="8" t="s">
        <v>201</v>
      </c>
      <c r="U126" s="8" t="s">
        <v>191</v>
      </c>
      <c r="V126" s="59">
        <v>44656</v>
      </c>
      <c r="W126" s="8" t="s">
        <v>203</v>
      </c>
      <c r="X126" s="8" t="s">
        <v>229</v>
      </c>
      <c r="Y126" s="8">
        <v>5</v>
      </c>
      <c r="Z126" s="8">
        <v>5</v>
      </c>
      <c r="AA126" s="8">
        <v>5</v>
      </c>
      <c r="AB126" s="8">
        <v>5</v>
      </c>
      <c r="AC126" s="8">
        <v>0</v>
      </c>
      <c r="AD126" s="8">
        <v>0</v>
      </c>
      <c r="AE126" s="8">
        <v>0</v>
      </c>
      <c r="AF126" s="8">
        <f t="shared" si="4"/>
        <v>0</v>
      </c>
      <c r="AG126" s="8">
        <f t="shared" si="5"/>
        <v>0</v>
      </c>
      <c r="AH126" s="8">
        <f t="shared" si="6"/>
        <v>0</v>
      </c>
      <c r="AI126" s="8">
        <f t="shared" si="7"/>
        <v>0</v>
      </c>
      <c r="AJ126" s="8" t="s">
        <v>251</v>
      </c>
      <c r="AK126" s="8" t="s">
        <v>63</v>
      </c>
      <c r="AL126" s="8" t="s">
        <v>670</v>
      </c>
    </row>
    <row r="127" spans="1:38" x14ac:dyDescent="0.35">
      <c r="A127" s="8">
        <v>453127</v>
      </c>
      <c r="B127" s="8">
        <v>111738</v>
      </c>
      <c r="C127" s="8" t="s">
        <v>188</v>
      </c>
      <c r="D127" s="8">
        <v>72715</v>
      </c>
      <c r="E127" s="8" t="s">
        <v>281</v>
      </c>
      <c r="F127" s="8">
        <v>2906854</v>
      </c>
      <c r="G127" s="8">
        <v>12.33</v>
      </c>
      <c r="H127" s="8" t="s">
        <v>222</v>
      </c>
      <c r="I127" s="59">
        <v>44148</v>
      </c>
      <c r="J127" s="8" t="s">
        <v>202</v>
      </c>
      <c r="K127" s="8" t="s">
        <v>192</v>
      </c>
      <c r="L127" s="8" t="s">
        <v>193</v>
      </c>
      <c r="M127" s="8" t="s">
        <v>223</v>
      </c>
      <c r="N127" s="8" t="s">
        <v>195</v>
      </c>
      <c r="O127" s="8" t="s">
        <v>224</v>
      </c>
      <c r="P127" s="8" t="s">
        <v>266</v>
      </c>
      <c r="R127" s="8" t="s">
        <v>267</v>
      </c>
      <c r="S127" s="8" t="s">
        <v>282</v>
      </c>
      <c r="T127" s="8" t="s">
        <v>201</v>
      </c>
      <c r="U127" s="8" t="s">
        <v>191</v>
      </c>
      <c r="V127" s="59">
        <v>44287</v>
      </c>
      <c r="W127" s="8" t="s">
        <v>207</v>
      </c>
      <c r="X127" s="8" t="s">
        <v>231</v>
      </c>
      <c r="Y127" s="8">
        <v>3</v>
      </c>
      <c r="Z127" s="8">
        <v>3</v>
      </c>
      <c r="AA127" s="8">
        <v>3</v>
      </c>
      <c r="AB127" s="8">
        <v>3</v>
      </c>
      <c r="AC127" s="8">
        <v>0</v>
      </c>
      <c r="AD127" s="8">
        <v>0</v>
      </c>
      <c r="AE127" s="8">
        <v>0</v>
      </c>
      <c r="AF127" s="8">
        <f t="shared" si="4"/>
        <v>0</v>
      </c>
      <c r="AG127" s="8">
        <f t="shared" si="5"/>
        <v>0</v>
      </c>
      <c r="AH127" s="8">
        <f t="shared" si="6"/>
        <v>0</v>
      </c>
      <c r="AI127" s="8">
        <f t="shared" si="7"/>
        <v>0</v>
      </c>
      <c r="AJ127" s="8" t="s">
        <v>251</v>
      </c>
      <c r="AK127" s="8" t="s">
        <v>63</v>
      </c>
      <c r="AL127" s="8" t="s">
        <v>670</v>
      </c>
    </row>
    <row r="128" spans="1:38" x14ac:dyDescent="0.35">
      <c r="A128" s="8">
        <v>453127</v>
      </c>
      <c r="B128" s="8">
        <v>111738</v>
      </c>
      <c r="C128" s="8" t="s">
        <v>188</v>
      </c>
      <c r="D128" s="8">
        <v>72715</v>
      </c>
      <c r="E128" s="8" t="s">
        <v>281</v>
      </c>
      <c r="F128" s="8">
        <v>2906854</v>
      </c>
      <c r="G128" s="8">
        <v>12.33</v>
      </c>
      <c r="H128" s="8" t="s">
        <v>222</v>
      </c>
      <c r="I128" s="59">
        <v>44148</v>
      </c>
      <c r="J128" s="8" t="s">
        <v>202</v>
      </c>
      <c r="K128" s="8" t="s">
        <v>192</v>
      </c>
      <c r="L128" s="8" t="s">
        <v>193</v>
      </c>
      <c r="M128" s="8" t="s">
        <v>223</v>
      </c>
      <c r="N128" s="8" t="s">
        <v>195</v>
      </c>
      <c r="O128" s="8" t="s">
        <v>224</v>
      </c>
      <c r="P128" s="8" t="s">
        <v>266</v>
      </c>
      <c r="R128" s="8" t="s">
        <v>267</v>
      </c>
      <c r="S128" s="8" t="s">
        <v>282</v>
      </c>
      <c r="T128" s="8" t="s">
        <v>201</v>
      </c>
      <c r="U128" s="8" t="s">
        <v>191</v>
      </c>
      <c r="V128" s="59">
        <v>44287</v>
      </c>
      <c r="W128" s="8" t="s">
        <v>207</v>
      </c>
      <c r="X128" s="8" t="s">
        <v>204</v>
      </c>
      <c r="Y128" s="8">
        <v>12</v>
      </c>
      <c r="Z128" s="8">
        <v>12</v>
      </c>
      <c r="AA128" s="8">
        <v>12</v>
      </c>
      <c r="AB128" s="8">
        <v>12</v>
      </c>
      <c r="AC128" s="8">
        <v>0</v>
      </c>
      <c r="AD128" s="8">
        <v>0</v>
      </c>
      <c r="AE128" s="8">
        <v>0</v>
      </c>
      <c r="AF128" s="8">
        <f t="shared" si="4"/>
        <v>0</v>
      </c>
      <c r="AG128" s="8">
        <f t="shared" si="5"/>
        <v>0</v>
      </c>
      <c r="AH128" s="8">
        <f t="shared" si="6"/>
        <v>0</v>
      </c>
      <c r="AI128" s="8">
        <f t="shared" si="7"/>
        <v>0</v>
      </c>
      <c r="AJ128" s="8" t="s">
        <v>251</v>
      </c>
      <c r="AK128" s="8" t="s">
        <v>63</v>
      </c>
      <c r="AL128" s="8" t="s">
        <v>670</v>
      </c>
    </row>
    <row r="129" spans="1:38" x14ac:dyDescent="0.35">
      <c r="A129" s="8">
        <v>453127</v>
      </c>
      <c r="B129" s="8">
        <v>111738</v>
      </c>
      <c r="C129" s="8" t="s">
        <v>188</v>
      </c>
      <c r="D129" s="8">
        <v>72715</v>
      </c>
      <c r="E129" s="8" t="s">
        <v>281</v>
      </c>
      <c r="F129" s="8">
        <v>2906854</v>
      </c>
      <c r="G129" s="8">
        <v>12.33</v>
      </c>
      <c r="H129" s="8" t="s">
        <v>222</v>
      </c>
      <c r="I129" s="59">
        <v>44148</v>
      </c>
      <c r="J129" s="8" t="s">
        <v>202</v>
      </c>
      <c r="K129" s="8" t="s">
        <v>192</v>
      </c>
      <c r="L129" s="8" t="s">
        <v>193</v>
      </c>
      <c r="M129" s="8" t="s">
        <v>223</v>
      </c>
      <c r="N129" s="8" t="s">
        <v>195</v>
      </c>
      <c r="O129" s="8" t="s">
        <v>224</v>
      </c>
      <c r="P129" s="8" t="s">
        <v>266</v>
      </c>
      <c r="R129" s="8" t="s">
        <v>267</v>
      </c>
      <c r="S129" s="8" t="s">
        <v>282</v>
      </c>
      <c r="T129" s="8" t="s">
        <v>201</v>
      </c>
      <c r="U129" s="8" t="s">
        <v>191</v>
      </c>
      <c r="V129" s="59">
        <v>44287</v>
      </c>
      <c r="W129" s="8" t="s">
        <v>203</v>
      </c>
      <c r="X129" s="8" t="s">
        <v>204</v>
      </c>
      <c r="Y129" s="8">
        <v>64</v>
      </c>
      <c r="Z129" s="8">
        <v>64</v>
      </c>
      <c r="AA129" s="8">
        <v>64</v>
      </c>
      <c r="AB129" s="8">
        <v>64</v>
      </c>
      <c r="AC129" s="8">
        <v>0</v>
      </c>
      <c r="AD129" s="8">
        <v>0</v>
      </c>
      <c r="AE129" s="8">
        <v>0</v>
      </c>
      <c r="AF129" s="8">
        <f t="shared" si="4"/>
        <v>0</v>
      </c>
      <c r="AG129" s="8">
        <f t="shared" si="5"/>
        <v>0</v>
      </c>
      <c r="AH129" s="8">
        <f t="shared" si="6"/>
        <v>0</v>
      </c>
      <c r="AI129" s="8">
        <f t="shared" si="7"/>
        <v>0</v>
      </c>
      <c r="AJ129" s="8" t="s">
        <v>251</v>
      </c>
      <c r="AK129" s="8" t="s">
        <v>63</v>
      </c>
      <c r="AL129" s="8" t="s">
        <v>670</v>
      </c>
    </row>
    <row r="130" spans="1:38" x14ac:dyDescent="0.35">
      <c r="A130" s="8">
        <v>453127</v>
      </c>
      <c r="B130" s="8">
        <v>111738</v>
      </c>
      <c r="C130" s="8" t="s">
        <v>188</v>
      </c>
      <c r="D130" s="8">
        <v>72715</v>
      </c>
      <c r="E130" s="8" t="s">
        <v>281</v>
      </c>
      <c r="F130" s="8">
        <v>2906854</v>
      </c>
      <c r="G130" s="8">
        <v>12.33</v>
      </c>
      <c r="H130" s="8" t="s">
        <v>222</v>
      </c>
      <c r="I130" s="59">
        <v>44148</v>
      </c>
      <c r="J130" s="8" t="s">
        <v>202</v>
      </c>
      <c r="K130" s="8" t="s">
        <v>192</v>
      </c>
      <c r="L130" s="8" t="s">
        <v>193</v>
      </c>
      <c r="M130" s="8" t="s">
        <v>223</v>
      </c>
      <c r="N130" s="8" t="s">
        <v>195</v>
      </c>
      <c r="O130" s="8" t="s">
        <v>224</v>
      </c>
      <c r="P130" s="8" t="s">
        <v>266</v>
      </c>
      <c r="R130" s="8" t="s">
        <v>267</v>
      </c>
      <c r="S130" s="8" t="s">
        <v>282</v>
      </c>
      <c r="T130" s="8" t="s">
        <v>201</v>
      </c>
      <c r="U130" s="8" t="s">
        <v>191</v>
      </c>
      <c r="V130" s="59">
        <v>44287</v>
      </c>
      <c r="W130" s="8" t="s">
        <v>203</v>
      </c>
      <c r="X130" s="8" t="s">
        <v>206</v>
      </c>
      <c r="Y130" s="8">
        <v>138</v>
      </c>
      <c r="Z130" s="8">
        <v>138</v>
      </c>
      <c r="AA130" s="8">
        <v>138</v>
      </c>
      <c r="AB130" s="8">
        <v>119</v>
      </c>
      <c r="AC130" s="8">
        <v>0</v>
      </c>
      <c r="AD130" s="8">
        <v>0</v>
      </c>
      <c r="AE130" s="8">
        <v>0</v>
      </c>
      <c r="AF130" s="8">
        <f t="shared" si="4"/>
        <v>19</v>
      </c>
      <c r="AG130" s="8">
        <f t="shared" si="5"/>
        <v>0</v>
      </c>
      <c r="AH130" s="8">
        <f t="shared" si="6"/>
        <v>19</v>
      </c>
      <c r="AI130" s="8">
        <f t="shared" si="7"/>
        <v>19</v>
      </c>
      <c r="AJ130" s="8" t="s">
        <v>251</v>
      </c>
      <c r="AK130" s="8" t="s">
        <v>63</v>
      </c>
      <c r="AL130" s="8" t="s">
        <v>670</v>
      </c>
    </row>
    <row r="131" spans="1:38" x14ac:dyDescent="0.35">
      <c r="A131" s="8">
        <v>453127</v>
      </c>
      <c r="B131" s="8">
        <v>111738</v>
      </c>
      <c r="C131" s="8" t="s">
        <v>188</v>
      </c>
      <c r="D131" s="8">
        <v>72715</v>
      </c>
      <c r="E131" s="8" t="s">
        <v>281</v>
      </c>
      <c r="F131" s="8">
        <v>2906854</v>
      </c>
      <c r="G131" s="8">
        <v>12.33</v>
      </c>
      <c r="H131" s="8" t="s">
        <v>222</v>
      </c>
      <c r="I131" s="59">
        <v>44148</v>
      </c>
      <c r="J131" s="8" t="s">
        <v>202</v>
      </c>
      <c r="K131" s="8" t="s">
        <v>192</v>
      </c>
      <c r="L131" s="8" t="s">
        <v>193</v>
      </c>
      <c r="M131" s="8" t="s">
        <v>223</v>
      </c>
      <c r="N131" s="8" t="s">
        <v>195</v>
      </c>
      <c r="O131" s="8" t="s">
        <v>224</v>
      </c>
      <c r="P131" s="8" t="s">
        <v>266</v>
      </c>
      <c r="R131" s="8" t="s">
        <v>267</v>
      </c>
      <c r="S131" s="8" t="s">
        <v>282</v>
      </c>
      <c r="T131" s="8" t="s">
        <v>201</v>
      </c>
      <c r="U131" s="8" t="s">
        <v>191</v>
      </c>
      <c r="V131" s="59">
        <v>44287</v>
      </c>
      <c r="W131" s="8" t="s">
        <v>203</v>
      </c>
      <c r="X131" s="8" t="s">
        <v>211</v>
      </c>
      <c r="Y131" s="8">
        <v>43</v>
      </c>
      <c r="Z131" s="8">
        <v>43</v>
      </c>
      <c r="AA131" s="8">
        <v>42</v>
      </c>
      <c r="AB131" s="8">
        <v>42</v>
      </c>
      <c r="AC131" s="8">
        <v>0</v>
      </c>
      <c r="AD131" s="8">
        <v>0</v>
      </c>
      <c r="AE131" s="8">
        <v>0</v>
      </c>
      <c r="AF131" s="8">
        <f t="shared" si="4"/>
        <v>1</v>
      </c>
      <c r="AG131" s="8">
        <f t="shared" si="5"/>
        <v>0</v>
      </c>
      <c r="AH131" s="8">
        <f t="shared" si="6"/>
        <v>1</v>
      </c>
      <c r="AI131" s="8">
        <f t="shared" si="7"/>
        <v>0</v>
      </c>
      <c r="AJ131" s="8" t="s">
        <v>251</v>
      </c>
      <c r="AK131" s="8" t="s">
        <v>63</v>
      </c>
      <c r="AL131" s="8" t="s">
        <v>670</v>
      </c>
    </row>
    <row r="132" spans="1:38" x14ac:dyDescent="0.35">
      <c r="A132" s="8">
        <v>453127</v>
      </c>
      <c r="B132" s="8">
        <v>111738</v>
      </c>
      <c r="C132" s="8" t="s">
        <v>188</v>
      </c>
      <c r="D132" s="8">
        <v>72715</v>
      </c>
      <c r="E132" s="8" t="s">
        <v>281</v>
      </c>
      <c r="F132" s="8">
        <v>2906854</v>
      </c>
      <c r="G132" s="8">
        <v>12.33</v>
      </c>
      <c r="H132" s="8" t="s">
        <v>222</v>
      </c>
      <c r="I132" s="59">
        <v>44148</v>
      </c>
      <c r="J132" s="8" t="s">
        <v>202</v>
      </c>
      <c r="K132" s="8" t="s">
        <v>192</v>
      </c>
      <c r="L132" s="8" t="s">
        <v>193</v>
      </c>
      <c r="M132" s="8" t="s">
        <v>223</v>
      </c>
      <c r="N132" s="8" t="s">
        <v>195</v>
      </c>
      <c r="O132" s="8" t="s">
        <v>224</v>
      </c>
      <c r="P132" s="8" t="s">
        <v>266</v>
      </c>
      <c r="R132" s="8" t="s">
        <v>267</v>
      </c>
      <c r="S132" s="8" t="s">
        <v>282</v>
      </c>
      <c r="T132" s="8" t="s">
        <v>201</v>
      </c>
      <c r="U132" s="8" t="s">
        <v>191</v>
      </c>
      <c r="V132" s="59">
        <v>44287</v>
      </c>
      <c r="W132" s="8" t="s">
        <v>203</v>
      </c>
      <c r="X132" s="8" t="s">
        <v>229</v>
      </c>
      <c r="Y132" s="8">
        <v>1</v>
      </c>
      <c r="Z132" s="8">
        <v>1</v>
      </c>
      <c r="AA132" s="8">
        <v>1</v>
      </c>
      <c r="AB132" s="8">
        <v>1</v>
      </c>
      <c r="AC132" s="8">
        <v>0</v>
      </c>
      <c r="AD132" s="8">
        <v>0</v>
      </c>
      <c r="AE132" s="8">
        <v>0</v>
      </c>
      <c r="AF132" s="8">
        <f t="shared" si="4"/>
        <v>0</v>
      </c>
      <c r="AG132" s="8">
        <f t="shared" si="5"/>
        <v>0</v>
      </c>
      <c r="AH132" s="8">
        <f t="shared" si="6"/>
        <v>0</v>
      </c>
      <c r="AI132" s="8">
        <f t="shared" si="7"/>
        <v>0</v>
      </c>
      <c r="AJ132" s="8" t="s">
        <v>251</v>
      </c>
      <c r="AK132" s="8" t="s">
        <v>63</v>
      </c>
      <c r="AL132" s="8" t="s">
        <v>670</v>
      </c>
    </row>
    <row r="133" spans="1:38" x14ac:dyDescent="0.35">
      <c r="A133" s="8">
        <v>453127</v>
      </c>
      <c r="B133" s="8">
        <v>111738</v>
      </c>
      <c r="C133" s="8" t="s">
        <v>188</v>
      </c>
      <c r="D133" s="8">
        <v>72715</v>
      </c>
      <c r="E133" s="8" t="s">
        <v>281</v>
      </c>
      <c r="F133" s="8">
        <v>2906854</v>
      </c>
      <c r="G133" s="8">
        <v>12.33</v>
      </c>
      <c r="H133" s="8" t="s">
        <v>222</v>
      </c>
      <c r="I133" s="59">
        <v>44148</v>
      </c>
      <c r="J133" s="8" t="s">
        <v>202</v>
      </c>
      <c r="K133" s="8" t="s">
        <v>192</v>
      </c>
      <c r="L133" s="8" t="s">
        <v>230</v>
      </c>
      <c r="M133" s="8" t="s">
        <v>223</v>
      </c>
      <c r="N133" s="8" t="s">
        <v>195</v>
      </c>
      <c r="O133" s="8" t="s">
        <v>224</v>
      </c>
      <c r="P133" s="8" t="s">
        <v>266</v>
      </c>
      <c r="R133" s="8" t="s">
        <v>267</v>
      </c>
      <c r="S133" s="8" t="s">
        <v>282</v>
      </c>
      <c r="T133" s="8" t="s">
        <v>201</v>
      </c>
      <c r="U133" s="8" t="s">
        <v>191</v>
      </c>
      <c r="V133" s="59">
        <v>44287</v>
      </c>
      <c r="W133" s="8" t="s">
        <v>207</v>
      </c>
      <c r="X133" s="8" t="s">
        <v>204</v>
      </c>
      <c r="Y133" s="8">
        <v>29</v>
      </c>
      <c r="Z133" s="8">
        <v>29</v>
      </c>
      <c r="AA133" s="8">
        <v>29</v>
      </c>
      <c r="AB133" s="8">
        <v>28</v>
      </c>
      <c r="AC133" s="8">
        <v>0</v>
      </c>
      <c r="AD133" s="8">
        <v>0</v>
      </c>
      <c r="AE133" s="8">
        <v>0</v>
      </c>
      <c r="AF133" s="8">
        <f t="shared" si="4"/>
        <v>1</v>
      </c>
      <c r="AG133" s="8">
        <f t="shared" si="5"/>
        <v>0</v>
      </c>
      <c r="AH133" s="8">
        <f t="shared" si="6"/>
        <v>1</v>
      </c>
      <c r="AI133" s="8">
        <f t="shared" si="7"/>
        <v>1</v>
      </c>
      <c r="AJ133" s="8" t="s">
        <v>251</v>
      </c>
      <c r="AK133" s="8" t="s">
        <v>63</v>
      </c>
      <c r="AL133" s="8" t="s">
        <v>670</v>
      </c>
    </row>
    <row r="134" spans="1:38" x14ac:dyDescent="0.35">
      <c r="A134" s="8">
        <v>453127</v>
      </c>
      <c r="B134" s="8">
        <v>111738</v>
      </c>
      <c r="C134" s="8" t="s">
        <v>188</v>
      </c>
      <c r="D134" s="8">
        <v>72715</v>
      </c>
      <c r="E134" s="8" t="s">
        <v>281</v>
      </c>
      <c r="F134" s="8">
        <v>2906854</v>
      </c>
      <c r="G134" s="8">
        <v>12.33</v>
      </c>
      <c r="H134" s="8" t="s">
        <v>222</v>
      </c>
      <c r="I134" s="59">
        <v>44148</v>
      </c>
      <c r="J134" s="8" t="s">
        <v>202</v>
      </c>
      <c r="K134" s="8" t="s">
        <v>192</v>
      </c>
      <c r="L134" s="8" t="s">
        <v>230</v>
      </c>
      <c r="M134" s="8" t="s">
        <v>223</v>
      </c>
      <c r="N134" s="8" t="s">
        <v>195</v>
      </c>
      <c r="O134" s="8" t="s">
        <v>224</v>
      </c>
      <c r="P134" s="8" t="s">
        <v>266</v>
      </c>
      <c r="R134" s="8" t="s">
        <v>267</v>
      </c>
      <c r="S134" s="8" t="s">
        <v>282</v>
      </c>
      <c r="T134" s="8" t="s">
        <v>201</v>
      </c>
      <c r="U134" s="8" t="s">
        <v>191</v>
      </c>
      <c r="V134" s="59">
        <v>44287</v>
      </c>
      <c r="W134" s="8" t="s">
        <v>203</v>
      </c>
      <c r="X134" s="8" t="s">
        <v>204</v>
      </c>
      <c r="Y134" s="8">
        <v>41</v>
      </c>
      <c r="Z134" s="8">
        <v>41</v>
      </c>
      <c r="AA134" s="8">
        <v>39</v>
      </c>
      <c r="AB134" s="8">
        <v>38</v>
      </c>
      <c r="AC134" s="8">
        <v>0</v>
      </c>
      <c r="AD134" s="8">
        <v>0</v>
      </c>
      <c r="AE134" s="8">
        <v>0</v>
      </c>
      <c r="AF134" s="8">
        <f t="shared" si="4"/>
        <v>3</v>
      </c>
      <c r="AG134" s="8">
        <f t="shared" si="5"/>
        <v>0</v>
      </c>
      <c r="AH134" s="8">
        <f t="shared" si="6"/>
        <v>3</v>
      </c>
      <c r="AI134" s="8">
        <f t="shared" si="7"/>
        <v>1</v>
      </c>
      <c r="AJ134" s="8" t="s">
        <v>251</v>
      </c>
      <c r="AK134" s="8" t="s">
        <v>63</v>
      </c>
      <c r="AL134" s="8" t="s">
        <v>670</v>
      </c>
    </row>
    <row r="135" spans="1:38" x14ac:dyDescent="0.35">
      <c r="A135" s="8">
        <v>453127</v>
      </c>
      <c r="B135" s="8">
        <v>111738</v>
      </c>
      <c r="C135" s="8" t="s">
        <v>188</v>
      </c>
      <c r="D135" s="8">
        <v>72715</v>
      </c>
      <c r="E135" s="8" t="s">
        <v>281</v>
      </c>
      <c r="F135" s="8">
        <v>2906854</v>
      </c>
      <c r="G135" s="8">
        <v>12.33</v>
      </c>
      <c r="H135" s="8" t="s">
        <v>222</v>
      </c>
      <c r="I135" s="59">
        <v>44148</v>
      </c>
      <c r="J135" s="8" t="s">
        <v>202</v>
      </c>
      <c r="K135" s="8" t="s">
        <v>192</v>
      </c>
      <c r="L135" s="8" t="s">
        <v>230</v>
      </c>
      <c r="M135" s="8" t="s">
        <v>223</v>
      </c>
      <c r="N135" s="8" t="s">
        <v>195</v>
      </c>
      <c r="O135" s="8" t="s">
        <v>224</v>
      </c>
      <c r="P135" s="8" t="s">
        <v>266</v>
      </c>
      <c r="R135" s="8" t="s">
        <v>267</v>
      </c>
      <c r="S135" s="8" t="s">
        <v>282</v>
      </c>
      <c r="T135" s="8" t="s">
        <v>201</v>
      </c>
      <c r="U135" s="8" t="s">
        <v>191</v>
      </c>
      <c r="V135" s="59">
        <v>44287</v>
      </c>
      <c r="W135" s="8" t="s">
        <v>203</v>
      </c>
      <c r="X135" s="8" t="s">
        <v>206</v>
      </c>
      <c r="Y135" s="8">
        <v>114</v>
      </c>
      <c r="Z135" s="8">
        <v>114</v>
      </c>
      <c r="AA135" s="8">
        <v>114</v>
      </c>
      <c r="AB135" s="8">
        <v>114</v>
      </c>
      <c r="AC135" s="8">
        <v>0</v>
      </c>
      <c r="AD135" s="8">
        <v>0</v>
      </c>
      <c r="AE135" s="8">
        <v>0</v>
      </c>
      <c r="AF135" s="8">
        <f t="shared" si="4"/>
        <v>0</v>
      </c>
      <c r="AG135" s="8">
        <f t="shared" si="5"/>
        <v>0</v>
      </c>
      <c r="AH135" s="8">
        <f t="shared" si="6"/>
        <v>0</v>
      </c>
      <c r="AI135" s="8">
        <f t="shared" si="7"/>
        <v>0</v>
      </c>
      <c r="AJ135" s="8" t="s">
        <v>251</v>
      </c>
      <c r="AK135" s="8" t="s">
        <v>63</v>
      </c>
      <c r="AL135" s="8" t="s">
        <v>670</v>
      </c>
    </row>
    <row r="136" spans="1:38" x14ac:dyDescent="0.35">
      <c r="A136" s="8">
        <v>447503</v>
      </c>
      <c r="B136" s="8">
        <v>131357</v>
      </c>
      <c r="C136" s="8" t="s">
        <v>188</v>
      </c>
      <c r="D136" s="8">
        <v>60168</v>
      </c>
      <c r="E136" s="8" t="s">
        <v>242</v>
      </c>
      <c r="F136" s="8">
        <v>2932997</v>
      </c>
      <c r="G136" s="8">
        <v>7.51</v>
      </c>
      <c r="H136" s="8" t="s">
        <v>222</v>
      </c>
      <c r="I136" s="59">
        <v>44232</v>
      </c>
      <c r="J136" s="8" t="s">
        <v>202</v>
      </c>
      <c r="K136" s="8" t="s">
        <v>192</v>
      </c>
      <c r="L136" s="8" t="s">
        <v>193</v>
      </c>
      <c r="M136" s="8" t="s">
        <v>223</v>
      </c>
      <c r="N136" s="8" t="s">
        <v>195</v>
      </c>
      <c r="O136" s="8" t="s">
        <v>224</v>
      </c>
      <c r="P136" s="8" t="s">
        <v>243</v>
      </c>
      <c r="R136" s="8" t="s">
        <v>188</v>
      </c>
      <c r="S136" s="8" t="s">
        <v>244</v>
      </c>
      <c r="T136" s="8" t="s">
        <v>201</v>
      </c>
      <c r="U136" s="8" t="s">
        <v>191</v>
      </c>
      <c r="V136" s="59">
        <v>44382</v>
      </c>
      <c r="W136" s="8" t="s">
        <v>207</v>
      </c>
      <c r="X136" s="8" t="s">
        <v>231</v>
      </c>
      <c r="Y136" s="8">
        <v>12</v>
      </c>
      <c r="Z136" s="8">
        <v>12</v>
      </c>
      <c r="AA136" s="8">
        <v>12</v>
      </c>
      <c r="AB136" s="8">
        <v>10</v>
      </c>
      <c r="AC136" s="8">
        <v>0</v>
      </c>
      <c r="AD136" s="8">
        <v>0</v>
      </c>
      <c r="AE136" s="8">
        <v>0</v>
      </c>
      <c r="AF136" s="8">
        <f t="shared" ref="AF136:AF199" si="8">Z136-AB136</f>
        <v>2</v>
      </c>
      <c r="AG136" s="8">
        <f t="shared" ref="AG136:AG199" si="9">AD136-AE136</f>
        <v>0</v>
      </c>
      <c r="AH136" s="8">
        <f t="shared" ref="AH136:AH199" si="10">AF136-AG136</f>
        <v>2</v>
      </c>
      <c r="AI136" s="8">
        <f t="shared" ref="AI136:AI199" si="11">AA136-AB136</f>
        <v>2</v>
      </c>
      <c r="AJ136" s="8" t="s">
        <v>188</v>
      </c>
      <c r="AK136" s="8" t="s">
        <v>245</v>
      </c>
      <c r="AL136" s="8" t="s">
        <v>670</v>
      </c>
    </row>
    <row r="137" spans="1:38" x14ac:dyDescent="0.35">
      <c r="A137" s="8">
        <v>447503</v>
      </c>
      <c r="B137" s="8">
        <v>131357</v>
      </c>
      <c r="C137" s="8" t="s">
        <v>188</v>
      </c>
      <c r="D137" s="8">
        <v>60168</v>
      </c>
      <c r="E137" s="8" t="s">
        <v>242</v>
      </c>
      <c r="F137" s="8">
        <v>2932997</v>
      </c>
      <c r="G137" s="8">
        <v>7.51</v>
      </c>
      <c r="H137" s="8" t="s">
        <v>222</v>
      </c>
      <c r="I137" s="59">
        <v>44232</v>
      </c>
      <c r="J137" s="8" t="s">
        <v>202</v>
      </c>
      <c r="K137" s="8" t="s">
        <v>192</v>
      </c>
      <c r="L137" s="8" t="s">
        <v>193</v>
      </c>
      <c r="M137" s="8" t="s">
        <v>223</v>
      </c>
      <c r="N137" s="8" t="s">
        <v>195</v>
      </c>
      <c r="O137" s="8" t="s">
        <v>224</v>
      </c>
      <c r="P137" s="8" t="s">
        <v>243</v>
      </c>
      <c r="R137" s="8" t="s">
        <v>188</v>
      </c>
      <c r="S137" s="8" t="s">
        <v>244</v>
      </c>
      <c r="T137" s="8" t="s">
        <v>201</v>
      </c>
      <c r="U137" s="8" t="s">
        <v>191</v>
      </c>
      <c r="V137" s="59">
        <v>44382</v>
      </c>
      <c r="W137" s="8" t="s">
        <v>207</v>
      </c>
      <c r="X137" s="8" t="s">
        <v>204</v>
      </c>
      <c r="Y137" s="8">
        <v>30</v>
      </c>
      <c r="Z137" s="8">
        <v>30</v>
      </c>
      <c r="AA137" s="8">
        <v>30</v>
      </c>
      <c r="AB137" s="8">
        <v>30</v>
      </c>
      <c r="AC137" s="8">
        <v>0</v>
      </c>
      <c r="AD137" s="8">
        <v>0</v>
      </c>
      <c r="AE137" s="8">
        <v>0</v>
      </c>
      <c r="AF137" s="8">
        <f t="shared" si="8"/>
        <v>0</v>
      </c>
      <c r="AG137" s="8">
        <f t="shared" si="9"/>
        <v>0</v>
      </c>
      <c r="AH137" s="8">
        <f t="shared" si="10"/>
        <v>0</v>
      </c>
      <c r="AI137" s="8">
        <f t="shared" si="11"/>
        <v>0</v>
      </c>
      <c r="AJ137" s="8" t="s">
        <v>188</v>
      </c>
      <c r="AK137" s="8" t="s">
        <v>245</v>
      </c>
      <c r="AL137" s="8" t="s">
        <v>670</v>
      </c>
    </row>
    <row r="138" spans="1:38" x14ac:dyDescent="0.35">
      <c r="A138" s="8">
        <v>447503</v>
      </c>
      <c r="B138" s="8">
        <v>131357</v>
      </c>
      <c r="C138" s="8" t="s">
        <v>188</v>
      </c>
      <c r="D138" s="8">
        <v>60168</v>
      </c>
      <c r="E138" s="8" t="s">
        <v>242</v>
      </c>
      <c r="F138" s="8">
        <v>2932997</v>
      </c>
      <c r="G138" s="8">
        <v>7.51</v>
      </c>
      <c r="H138" s="8" t="s">
        <v>222</v>
      </c>
      <c r="I138" s="59">
        <v>44232</v>
      </c>
      <c r="J138" s="8" t="s">
        <v>202</v>
      </c>
      <c r="K138" s="8" t="s">
        <v>192</v>
      </c>
      <c r="L138" s="8" t="s">
        <v>193</v>
      </c>
      <c r="M138" s="8" t="s">
        <v>223</v>
      </c>
      <c r="N138" s="8" t="s">
        <v>195</v>
      </c>
      <c r="O138" s="8" t="s">
        <v>224</v>
      </c>
      <c r="P138" s="8" t="s">
        <v>243</v>
      </c>
      <c r="R138" s="8" t="s">
        <v>188</v>
      </c>
      <c r="S138" s="8" t="s">
        <v>244</v>
      </c>
      <c r="T138" s="8" t="s">
        <v>201</v>
      </c>
      <c r="U138" s="8" t="s">
        <v>191</v>
      </c>
      <c r="V138" s="59">
        <v>44382</v>
      </c>
      <c r="W138" s="8" t="s">
        <v>203</v>
      </c>
      <c r="X138" s="8" t="s">
        <v>204</v>
      </c>
      <c r="Y138" s="8">
        <v>23</v>
      </c>
      <c r="Z138" s="8">
        <v>23</v>
      </c>
      <c r="AA138" s="8">
        <v>22</v>
      </c>
      <c r="AB138" s="8">
        <v>22</v>
      </c>
      <c r="AC138" s="8">
        <v>0</v>
      </c>
      <c r="AD138" s="8">
        <v>0</v>
      </c>
      <c r="AE138" s="8">
        <v>0</v>
      </c>
      <c r="AF138" s="8">
        <f t="shared" si="8"/>
        <v>1</v>
      </c>
      <c r="AG138" s="8">
        <f t="shared" si="9"/>
        <v>0</v>
      </c>
      <c r="AH138" s="8">
        <f t="shared" si="10"/>
        <v>1</v>
      </c>
      <c r="AI138" s="8">
        <f t="shared" si="11"/>
        <v>0</v>
      </c>
      <c r="AJ138" s="8" t="s">
        <v>188</v>
      </c>
      <c r="AK138" s="8" t="s">
        <v>245</v>
      </c>
      <c r="AL138" s="8" t="s">
        <v>670</v>
      </c>
    </row>
    <row r="139" spans="1:38" x14ac:dyDescent="0.35">
      <c r="A139" s="8">
        <v>447503</v>
      </c>
      <c r="B139" s="8">
        <v>131357</v>
      </c>
      <c r="C139" s="8" t="s">
        <v>188</v>
      </c>
      <c r="D139" s="8">
        <v>60168</v>
      </c>
      <c r="E139" s="8" t="s">
        <v>242</v>
      </c>
      <c r="F139" s="8">
        <v>2932997</v>
      </c>
      <c r="G139" s="8">
        <v>7.51</v>
      </c>
      <c r="H139" s="8" t="s">
        <v>222</v>
      </c>
      <c r="I139" s="59">
        <v>44232</v>
      </c>
      <c r="J139" s="8" t="s">
        <v>202</v>
      </c>
      <c r="K139" s="8" t="s">
        <v>192</v>
      </c>
      <c r="L139" s="8" t="s">
        <v>193</v>
      </c>
      <c r="M139" s="8" t="s">
        <v>223</v>
      </c>
      <c r="N139" s="8" t="s">
        <v>195</v>
      </c>
      <c r="O139" s="8" t="s">
        <v>224</v>
      </c>
      <c r="P139" s="8" t="s">
        <v>243</v>
      </c>
      <c r="R139" s="8" t="s">
        <v>188</v>
      </c>
      <c r="S139" s="8" t="s">
        <v>244</v>
      </c>
      <c r="T139" s="8" t="s">
        <v>201</v>
      </c>
      <c r="U139" s="8" t="s">
        <v>191</v>
      </c>
      <c r="V139" s="59">
        <v>44382</v>
      </c>
      <c r="W139" s="8" t="s">
        <v>203</v>
      </c>
      <c r="X139" s="8" t="s">
        <v>206</v>
      </c>
      <c r="Y139" s="8">
        <v>54</v>
      </c>
      <c r="Z139" s="8">
        <v>54</v>
      </c>
      <c r="AA139" s="8">
        <v>54</v>
      </c>
      <c r="AB139" s="8">
        <v>54</v>
      </c>
      <c r="AC139" s="8">
        <v>0</v>
      </c>
      <c r="AD139" s="8">
        <v>0</v>
      </c>
      <c r="AE139" s="8">
        <v>0</v>
      </c>
      <c r="AF139" s="8">
        <f t="shared" si="8"/>
        <v>0</v>
      </c>
      <c r="AG139" s="8">
        <f t="shared" si="9"/>
        <v>0</v>
      </c>
      <c r="AH139" s="8">
        <f t="shared" si="10"/>
        <v>0</v>
      </c>
      <c r="AI139" s="8">
        <f t="shared" si="11"/>
        <v>0</v>
      </c>
      <c r="AJ139" s="8" t="s">
        <v>188</v>
      </c>
      <c r="AK139" s="8" t="s">
        <v>245</v>
      </c>
      <c r="AL139" s="8" t="s">
        <v>670</v>
      </c>
    </row>
    <row r="140" spans="1:38" x14ac:dyDescent="0.35">
      <c r="A140" s="8">
        <v>447503</v>
      </c>
      <c r="B140" s="8">
        <v>131357</v>
      </c>
      <c r="C140" s="8" t="s">
        <v>188</v>
      </c>
      <c r="D140" s="8">
        <v>60168</v>
      </c>
      <c r="E140" s="8" t="s">
        <v>242</v>
      </c>
      <c r="F140" s="8">
        <v>2932997</v>
      </c>
      <c r="G140" s="8">
        <v>7.51</v>
      </c>
      <c r="H140" s="8" t="s">
        <v>222</v>
      </c>
      <c r="I140" s="59">
        <v>44232</v>
      </c>
      <c r="J140" s="8" t="s">
        <v>202</v>
      </c>
      <c r="K140" s="8" t="s">
        <v>192</v>
      </c>
      <c r="L140" s="8" t="s">
        <v>193</v>
      </c>
      <c r="M140" s="8" t="s">
        <v>223</v>
      </c>
      <c r="N140" s="8" t="s">
        <v>195</v>
      </c>
      <c r="O140" s="8" t="s">
        <v>224</v>
      </c>
      <c r="P140" s="8" t="s">
        <v>243</v>
      </c>
      <c r="R140" s="8" t="s">
        <v>188</v>
      </c>
      <c r="S140" s="8" t="s">
        <v>244</v>
      </c>
      <c r="T140" s="8" t="s">
        <v>201</v>
      </c>
      <c r="U140" s="8" t="s">
        <v>191</v>
      </c>
      <c r="V140" s="59">
        <v>44382</v>
      </c>
      <c r="W140" s="8" t="s">
        <v>203</v>
      </c>
      <c r="X140" s="8" t="s">
        <v>211</v>
      </c>
      <c r="Y140" s="8">
        <v>41</v>
      </c>
      <c r="Z140" s="8">
        <v>41</v>
      </c>
      <c r="AA140" s="8">
        <v>41</v>
      </c>
      <c r="AB140" s="8">
        <v>39</v>
      </c>
      <c r="AC140" s="8">
        <v>0</v>
      </c>
      <c r="AD140" s="8">
        <v>0</v>
      </c>
      <c r="AE140" s="8">
        <v>0</v>
      </c>
      <c r="AF140" s="8">
        <f t="shared" si="8"/>
        <v>2</v>
      </c>
      <c r="AG140" s="8">
        <f t="shared" si="9"/>
        <v>0</v>
      </c>
      <c r="AH140" s="8">
        <f t="shared" si="10"/>
        <v>2</v>
      </c>
      <c r="AI140" s="8">
        <f t="shared" si="11"/>
        <v>2</v>
      </c>
      <c r="AJ140" s="8" t="s">
        <v>188</v>
      </c>
      <c r="AK140" s="8" t="s">
        <v>245</v>
      </c>
      <c r="AL140" s="8" t="s">
        <v>670</v>
      </c>
    </row>
    <row r="141" spans="1:38" x14ac:dyDescent="0.35">
      <c r="A141" s="8">
        <v>447503</v>
      </c>
      <c r="B141" s="8">
        <v>131357</v>
      </c>
      <c r="C141" s="8" t="s">
        <v>188</v>
      </c>
      <c r="D141" s="8">
        <v>60168</v>
      </c>
      <c r="E141" s="8" t="s">
        <v>242</v>
      </c>
      <c r="F141" s="8">
        <v>2932997</v>
      </c>
      <c r="G141" s="8">
        <v>7.51</v>
      </c>
      <c r="H141" s="8" t="s">
        <v>222</v>
      </c>
      <c r="I141" s="59">
        <v>44232</v>
      </c>
      <c r="J141" s="8" t="s">
        <v>202</v>
      </c>
      <c r="K141" s="8" t="s">
        <v>192</v>
      </c>
      <c r="L141" s="8" t="s">
        <v>230</v>
      </c>
      <c r="M141" s="8" t="s">
        <v>223</v>
      </c>
      <c r="N141" s="8" t="s">
        <v>195</v>
      </c>
      <c r="O141" s="8" t="s">
        <v>224</v>
      </c>
      <c r="P141" s="8" t="s">
        <v>243</v>
      </c>
      <c r="R141" s="8" t="s">
        <v>188</v>
      </c>
      <c r="S141" s="8" t="s">
        <v>244</v>
      </c>
      <c r="T141" s="8" t="s">
        <v>201</v>
      </c>
      <c r="U141" s="8" t="s">
        <v>191</v>
      </c>
      <c r="V141" s="59">
        <v>44382</v>
      </c>
      <c r="W141" s="8" t="s">
        <v>207</v>
      </c>
      <c r="X141" s="8" t="s">
        <v>231</v>
      </c>
      <c r="Y141" s="8">
        <v>32</v>
      </c>
      <c r="Z141" s="8">
        <v>32</v>
      </c>
      <c r="AA141" s="8">
        <v>30</v>
      </c>
      <c r="AB141" s="8">
        <v>30</v>
      </c>
      <c r="AC141" s="8">
        <v>0</v>
      </c>
      <c r="AD141" s="8">
        <v>0</v>
      </c>
      <c r="AE141" s="8">
        <v>0</v>
      </c>
      <c r="AF141" s="8">
        <f t="shared" si="8"/>
        <v>2</v>
      </c>
      <c r="AG141" s="8">
        <f t="shared" si="9"/>
        <v>0</v>
      </c>
      <c r="AH141" s="8">
        <f t="shared" si="10"/>
        <v>2</v>
      </c>
      <c r="AI141" s="8">
        <f t="shared" si="11"/>
        <v>0</v>
      </c>
      <c r="AJ141" s="8" t="s">
        <v>188</v>
      </c>
      <c r="AK141" s="8" t="s">
        <v>245</v>
      </c>
      <c r="AL141" s="8" t="s">
        <v>670</v>
      </c>
    </row>
    <row r="142" spans="1:38" x14ac:dyDescent="0.35">
      <c r="A142" s="8">
        <v>447503</v>
      </c>
      <c r="B142" s="8">
        <v>131357</v>
      </c>
      <c r="C142" s="8" t="s">
        <v>188</v>
      </c>
      <c r="D142" s="8">
        <v>60168</v>
      </c>
      <c r="E142" s="8" t="s">
        <v>242</v>
      </c>
      <c r="F142" s="8">
        <v>2932997</v>
      </c>
      <c r="G142" s="8">
        <v>7.51</v>
      </c>
      <c r="H142" s="8" t="s">
        <v>222</v>
      </c>
      <c r="I142" s="59">
        <v>44232</v>
      </c>
      <c r="J142" s="8" t="s">
        <v>202</v>
      </c>
      <c r="K142" s="8" t="s">
        <v>192</v>
      </c>
      <c r="L142" s="8" t="s">
        <v>230</v>
      </c>
      <c r="M142" s="8" t="s">
        <v>223</v>
      </c>
      <c r="N142" s="8" t="s">
        <v>195</v>
      </c>
      <c r="O142" s="8" t="s">
        <v>224</v>
      </c>
      <c r="P142" s="8" t="s">
        <v>243</v>
      </c>
      <c r="R142" s="8" t="s">
        <v>188</v>
      </c>
      <c r="S142" s="8" t="s">
        <v>244</v>
      </c>
      <c r="T142" s="8" t="s">
        <v>201</v>
      </c>
      <c r="U142" s="8" t="s">
        <v>191</v>
      </c>
      <c r="V142" s="59">
        <v>44382</v>
      </c>
      <c r="W142" s="8" t="s">
        <v>207</v>
      </c>
      <c r="X142" s="8" t="s">
        <v>204</v>
      </c>
      <c r="Y142" s="8">
        <v>42</v>
      </c>
      <c r="Z142" s="8">
        <v>42</v>
      </c>
      <c r="AA142" s="8">
        <v>42</v>
      </c>
      <c r="AB142" s="8">
        <v>42</v>
      </c>
      <c r="AC142" s="8">
        <v>0</v>
      </c>
      <c r="AD142" s="8">
        <v>0</v>
      </c>
      <c r="AE142" s="8">
        <v>0</v>
      </c>
      <c r="AF142" s="8">
        <f t="shared" si="8"/>
        <v>0</v>
      </c>
      <c r="AG142" s="8">
        <f t="shared" si="9"/>
        <v>0</v>
      </c>
      <c r="AH142" s="8">
        <f t="shared" si="10"/>
        <v>0</v>
      </c>
      <c r="AI142" s="8">
        <f t="shared" si="11"/>
        <v>0</v>
      </c>
      <c r="AJ142" s="8" t="s">
        <v>188</v>
      </c>
      <c r="AK142" s="8" t="s">
        <v>245</v>
      </c>
      <c r="AL142" s="8" t="s">
        <v>670</v>
      </c>
    </row>
    <row r="143" spans="1:38" x14ac:dyDescent="0.35">
      <c r="A143" s="8">
        <v>447503</v>
      </c>
      <c r="B143" s="8">
        <v>131357</v>
      </c>
      <c r="C143" s="8" t="s">
        <v>188</v>
      </c>
      <c r="D143" s="8">
        <v>60168</v>
      </c>
      <c r="E143" s="8" t="s">
        <v>242</v>
      </c>
      <c r="F143" s="8">
        <v>2932997</v>
      </c>
      <c r="G143" s="8">
        <v>7.51</v>
      </c>
      <c r="H143" s="8" t="s">
        <v>222</v>
      </c>
      <c r="I143" s="59">
        <v>44232</v>
      </c>
      <c r="J143" s="8" t="s">
        <v>202</v>
      </c>
      <c r="K143" s="8" t="s">
        <v>192</v>
      </c>
      <c r="L143" s="8" t="s">
        <v>230</v>
      </c>
      <c r="M143" s="8" t="s">
        <v>223</v>
      </c>
      <c r="N143" s="8" t="s">
        <v>195</v>
      </c>
      <c r="O143" s="8" t="s">
        <v>224</v>
      </c>
      <c r="P143" s="8" t="s">
        <v>243</v>
      </c>
      <c r="R143" s="8" t="s">
        <v>188</v>
      </c>
      <c r="S143" s="8" t="s">
        <v>244</v>
      </c>
      <c r="T143" s="8" t="s">
        <v>201</v>
      </c>
      <c r="U143" s="8" t="s">
        <v>191</v>
      </c>
      <c r="V143" s="59">
        <v>44382</v>
      </c>
      <c r="W143" s="8" t="s">
        <v>203</v>
      </c>
      <c r="X143" s="8" t="s">
        <v>204</v>
      </c>
      <c r="Y143" s="8">
        <v>6</v>
      </c>
      <c r="Z143" s="8">
        <v>6</v>
      </c>
      <c r="AA143" s="8">
        <v>6</v>
      </c>
      <c r="AB143" s="8">
        <v>6</v>
      </c>
      <c r="AC143" s="8">
        <v>0</v>
      </c>
      <c r="AD143" s="8">
        <v>0</v>
      </c>
      <c r="AE143" s="8">
        <v>0</v>
      </c>
      <c r="AF143" s="8">
        <f t="shared" si="8"/>
        <v>0</v>
      </c>
      <c r="AG143" s="8">
        <f t="shared" si="9"/>
        <v>0</v>
      </c>
      <c r="AH143" s="8">
        <f t="shared" si="10"/>
        <v>0</v>
      </c>
      <c r="AI143" s="8">
        <f t="shared" si="11"/>
        <v>0</v>
      </c>
      <c r="AJ143" s="8" t="s">
        <v>188</v>
      </c>
      <c r="AK143" s="8" t="s">
        <v>245</v>
      </c>
      <c r="AL143" s="8" t="s">
        <v>670</v>
      </c>
    </row>
    <row r="144" spans="1:38" x14ac:dyDescent="0.35">
      <c r="A144" s="8">
        <v>447503</v>
      </c>
      <c r="B144" s="8">
        <v>131357</v>
      </c>
      <c r="C144" s="8" t="s">
        <v>188</v>
      </c>
      <c r="D144" s="8">
        <v>60168</v>
      </c>
      <c r="E144" s="8" t="s">
        <v>242</v>
      </c>
      <c r="F144" s="8">
        <v>2932997</v>
      </c>
      <c r="G144" s="8">
        <v>7.51</v>
      </c>
      <c r="H144" s="8" t="s">
        <v>222</v>
      </c>
      <c r="I144" s="59">
        <v>44232</v>
      </c>
      <c r="J144" s="8" t="s">
        <v>202</v>
      </c>
      <c r="K144" s="8" t="s">
        <v>192</v>
      </c>
      <c r="L144" s="8" t="s">
        <v>230</v>
      </c>
      <c r="M144" s="8" t="s">
        <v>223</v>
      </c>
      <c r="N144" s="8" t="s">
        <v>195</v>
      </c>
      <c r="O144" s="8" t="s">
        <v>224</v>
      </c>
      <c r="P144" s="8" t="s">
        <v>243</v>
      </c>
      <c r="R144" s="8" t="s">
        <v>188</v>
      </c>
      <c r="S144" s="8" t="s">
        <v>244</v>
      </c>
      <c r="T144" s="8" t="s">
        <v>201</v>
      </c>
      <c r="U144" s="8" t="s">
        <v>191</v>
      </c>
      <c r="V144" s="59">
        <v>44382</v>
      </c>
      <c r="W144" s="8" t="s">
        <v>203</v>
      </c>
      <c r="X144" s="8" t="s">
        <v>206</v>
      </c>
      <c r="Y144" s="8">
        <v>15</v>
      </c>
      <c r="Z144" s="8">
        <v>15</v>
      </c>
      <c r="AA144" s="8">
        <v>15</v>
      </c>
      <c r="AB144" s="8">
        <v>15</v>
      </c>
      <c r="AC144" s="8">
        <v>0</v>
      </c>
      <c r="AD144" s="8">
        <v>0</v>
      </c>
      <c r="AE144" s="8">
        <v>0</v>
      </c>
      <c r="AF144" s="8">
        <f t="shared" si="8"/>
        <v>0</v>
      </c>
      <c r="AG144" s="8">
        <f t="shared" si="9"/>
        <v>0</v>
      </c>
      <c r="AH144" s="8">
        <f t="shared" si="10"/>
        <v>0</v>
      </c>
      <c r="AI144" s="8">
        <f t="shared" si="11"/>
        <v>0</v>
      </c>
      <c r="AJ144" s="8" t="s">
        <v>188</v>
      </c>
      <c r="AK144" s="8" t="s">
        <v>245</v>
      </c>
      <c r="AL144" s="8" t="s">
        <v>670</v>
      </c>
    </row>
    <row r="145" spans="1:38" x14ac:dyDescent="0.35">
      <c r="A145" s="8">
        <v>447503</v>
      </c>
      <c r="B145" s="8">
        <v>131357</v>
      </c>
      <c r="C145" s="8" t="s">
        <v>188</v>
      </c>
      <c r="D145" s="8">
        <v>60168</v>
      </c>
      <c r="E145" s="8" t="s">
        <v>242</v>
      </c>
      <c r="F145" s="8">
        <v>2932997</v>
      </c>
      <c r="G145" s="8">
        <v>7.51</v>
      </c>
      <c r="H145" s="8" t="s">
        <v>222</v>
      </c>
      <c r="I145" s="59">
        <v>44232</v>
      </c>
      <c r="J145" s="8" t="s">
        <v>202</v>
      </c>
      <c r="K145" s="8" t="s">
        <v>192</v>
      </c>
      <c r="L145" s="8" t="s">
        <v>230</v>
      </c>
      <c r="M145" s="8" t="s">
        <v>223</v>
      </c>
      <c r="N145" s="8" t="s">
        <v>195</v>
      </c>
      <c r="O145" s="8" t="s">
        <v>224</v>
      </c>
      <c r="P145" s="8" t="s">
        <v>243</v>
      </c>
      <c r="R145" s="8" t="s">
        <v>188</v>
      </c>
      <c r="S145" s="8" t="s">
        <v>244</v>
      </c>
      <c r="T145" s="8" t="s">
        <v>201</v>
      </c>
      <c r="U145" s="8" t="s">
        <v>191</v>
      </c>
      <c r="V145" s="59">
        <v>44382</v>
      </c>
      <c r="W145" s="8" t="s">
        <v>203</v>
      </c>
      <c r="X145" s="8" t="s">
        <v>211</v>
      </c>
      <c r="Y145" s="8">
        <v>9</v>
      </c>
      <c r="Z145" s="8">
        <v>9</v>
      </c>
      <c r="AA145" s="8">
        <v>9</v>
      </c>
      <c r="AB145" s="8">
        <v>9</v>
      </c>
      <c r="AC145" s="8">
        <v>0</v>
      </c>
      <c r="AD145" s="8">
        <v>0</v>
      </c>
      <c r="AE145" s="8">
        <v>0</v>
      </c>
      <c r="AF145" s="8">
        <f t="shared" si="8"/>
        <v>0</v>
      </c>
      <c r="AG145" s="8">
        <f t="shared" si="9"/>
        <v>0</v>
      </c>
      <c r="AH145" s="8">
        <f t="shared" si="10"/>
        <v>0</v>
      </c>
      <c r="AI145" s="8">
        <f t="shared" si="11"/>
        <v>0</v>
      </c>
      <c r="AJ145" s="8" t="s">
        <v>188</v>
      </c>
      <c r="AK145" s="8" t="s">
        <v>245</v>
      </c>
      <c r="AL145" s="8" t="s">
        <v>670</v>
      </c>
    </row>
    <row r="146" spans="1:38" x14ac:dyDescent="0.35">
      <c r="A146" s="8">
        <v>452490</v>
      </c>
      <c r="B146" s="8">
        <v>110913</v>
      </c>
      <c r="C146" s="8" t="s">
        <v>188</v>
      </c>
      <c r="D146" s="8">
        <v>72715</v>
      </c>
      <c r="E146" s="8" t="s">
        <v>265</v>
      </c>
      <c r="F146" s="8">
        <v>2932998</v>
      </c>
      <c r="G146" s="8">
        <v>5.23</v>
      </c>
      <c r="H146" s="8" t="s">
        <v>222</v>
      </c>
      <c r="I146" s="59">
        <v>44278</v>
      </c>
      <c r="J146" s="8" t="s">
        <v>191</v>
      </c>
      <c r="K146" s="8" t="s">
        <v>192</v>
      </c>
      <c r="L146" s="8" t="s">
        <v>230</v>
      </c>
      <c r="M146" s="8" t="s">
        <v>223</v>
      </c>
      <c r="N146" s="8" t="s">
        <v>195</v>
      </c>
      <c r="O146" s="8" t="s">
        <v>224</v>
      </c>
      <c r="P146" s="8" t="s">
        <v>266</v>
      </c>
      <c r="R146" s="8" t="s">
        <v>267</v>
      </c>
      <c r="S146" s="8" t="s">
        <v>268</v>
      </c>
      <c r="T146" s="8" t="s">
        <v>201</v>
      </c>
      <c r="U146" s="8" t="s">
        <v>191</v>
      </c>
      <c r="V146" s="59">
        <v>44530</v>
      </c>
      <c r="W146" s="8" t="s">
        <v>207</v>
      </c>
      <c r="X146" s="8" t="s">
        <v>231</v>
      </c>
      <c r="Y146" s="8">
        <v>2</v>
      </c>
      <c r="Z146" s="8">
        <v>2</v>
      </c>
      <c r="AA146" s="8">
        <v>2</v>
      </c>
      <c r="AB146" s="8">
        <v>2</v>
      </c>
      <c r="AC146" s="8">
        <v>0</v>
      </c>
      <c r="AD146" s="8">
        <v>0</v>
      </c>
      <c r="AE146" s="8">
        <v>0</v>
      </c>
      <c r="AF146" s="8">
        <f t="shared" si="8"/>
        <v>0</v>
      </c>
      <c r="AG146" s="8">
        <f t="shared" si="9"/>
        <v>0</v>
      </c>
      <c r="AH146" s="8">
        <f t="shared" si="10"/>
        <v>0</v>
      </c>
      <c r="AI146" s="8">
        <f t="shared" si="11"/>
        <v>0</v>
      </c>
      <c r="AJ146" s="8" t="s">
        <v>251</v>
      </c>
      <c r="AK146" s="8" t="s">
        <v>63</v>
      </c>
      <c r="AL146" s="8" t="s">
        <v>670</v>
      </c>
    </row>
    <row r="147" spans="1:38" x14ac:dyDescent="0.35">
      <c r="A147" s="8">
        <v>452490</v>
      </c>
      <c r="B147" s="8">
        <v>110913</v>
      </c>
      <c r="C147" s="8" t="s">
        <v>188</v>
      </c>
      <c r="D147" s="8">
        <v>72715</v>
      </c>
      <c r="E147" s="8" t="s">
        <v>265</v>
      </c>
      <c r="F147" s="8">
        <v>2932998</v>
      </c>
      <c r="G147" s="8">
        <v>5.23</v>
      </c>
      <c r="H147" s="8" t="s">
        <v>222</v>
      </c>
      <c r="I147" s="59">
        <v>44278</v>
      </c>
      <c r="J147" s="8" t="s">
        <v>191</v>
      </c>
      <c r="K147" s="8" t="s">
        <v>192</v>
      </c>
      <c r="L147" s="8" t="s">
        <v>230</v>
      </c>
      <c r="M147" s="8" t="s">
        <v>223</v>
      </c>
      <c r="N147" s="8" t="s">
        <v>195</v>
      </c>
      <c r="O147" s="8" t="s">
        <v>224</v>
      </c>
      <c r="P147" s="8" t="s">
        <v>266</v>
      </c>
      <c r="R147" s="8" t="s">
        <v>267</v>
      </c>
      <c r="S147" s="8" t="s">
        <v>268</v>
      </c>
      <c r="T147" s="8" t="s">
        <v>201</v>
      </c>
      <c r="U147" s="8" t="s">
        <v>191</v>
      </c>
      <c r="V147" s="59">
        <v>44530</v>
      </c>
      <c r="W147" s="8" t="s">
        <v>207</v>
      </c>
      <c r="X147" s="8" t="s">
        <v>204</v>
      </c>
      <c r="Y147" s="8">
        <v>16</v>
      </c>
      <c r="Z147" s="8">
        <v>16</v>
      </c>
      <c r="AA147" s="8">
        <v>16</v>
      </c>
      <c r="AB147" s="8">
        <v>2</v>
      </c>
      <c r="AC147" s="8">
        <v>0</v>
      </c>
      <c r="AD147" s="8">
        <v>0</v>
      </c>
      <c r="AE147" s="8">
        <v>0</v>
      </c>
      <c r="AF147" s="8">
        <f t="shared" si="8"/>
        <v>14</v>
      </c>
      <c r="AG147" s="8">
        <f t="shared" si="9"/>
        <v>0</v>
      </c>
      <c r="AH147" s="8">
        <f t="shared" si="10"/>
        <v>14</v>
      </c>
      <c r="AI147" s="8">
        <f t="shared" si="11"/>
        <v>14</v>
      </c>
      <c r="AJ147" s="8" t="s">
        <v>251</v>
      </c>
      <c r="AK147" s="8" t="s">
        <v>63</v>
      </c>
      <c r="AL147" s="8" t="s">
        <v>670</v>
      </c>
    </row>
    <row r="148" spans="1:38" x14ac:dyDescent="0.35">
      <c r="A148" s="8">
        <v>452490</v>
      </c>
      <c r="B148" s="8">
        <v>110913</v>
      </c>
      <c r="C148" s="8" t="s">
        <v>188</v>
      </c>
      <c r="D148" s="8">
        <v>72715</v>
      </c>
      <c r="E148" s="8" t="s">
        <v>265</v>
      </c>
      <c r="F148" s="8">
        <v>2932998</v>
      </c>
      <c r="G148" s="8">
        <v>5.23</v>
      </c>
      <c r="H148" s="8" t="s">
        <v>222</v>
      </c>
      <c r="I148" s="59">
        <v>44278</v>
      </c>
      <c r="J148" s="8" t="s">
        <v>191</v>
      </c>
      <c r="K148" s="8" t="s">
        <v>192</v>
      </c>
      <c r="L148" s="8" t="s">
        <v>230</v>
      </c>
      <c r="M148" s="8" t="s">
        <v>223</v>
      </c>
      <c r="N148" s="8" t="s">
        <v>195</v>
      </c>
      <c r="O148" s="8" t="s">
        <v>224</v>
      </c>
      <c r="P148" s="8" t="s">
        <v>266</v>
      </c>
      <c r="R148" s="8" t="s">
        <v>267</v>
      </c>
      <c r="S148" s="8" t="s">
        <v>268</v>
      </c>
      <c r="T148" s="8" t="s">
        <v>201</v>
      </c>
      <c r="U148" s="8" t="s">
        <v>191</v>
      </c>
      <c r="V148" s="59">
        <v>44530</v>
      </c>
      <c r="W148" s="8" t="s">
        <v>203</v>
      </c>
      <c r="X148" s="8" t="s">
        <v>204</v>
      </c>
      <c r="Y148" s="8">
        <v>28</v>
      </c>
      <c r="Z148" s="8">
        <v>28</v>
      </c>
      <c r="AA148" s="8">
        <v>28</v>
      </c>
      <c r="AB148" s="8">
        <v>23</v>
      </c>
      <c r="AC148" s="8">
        <v>0</v>
      </c>
      <c r="AD148" s="8">
        <v>0</v>
      </c>
      <c r="AE148" s="8">
        <v>0</v>
      </c>
      <c r="AF148" s="8">
        <f t="shared" si="8"/>
        <v>5</v>
      </c>
      <c r="AG148" s="8">
        <f t="shared" si="9"/>
        <v>0</v>
      </c>
      <c r="AH148" s="8">
        <f t="shared" si="10"/>
        <v>5</v>
      </c>
      <c r="AI148" s="8">
        <f t="shared" si="11"/>
        <v>5</v>
      </c>
      <c r="AJ148" s="8" t="s">
        <v>251</v>
      </c>
      <c r="AK148" s="8" t="s">
        <v>63</v>
      </c>
      <c r="AL148" s="8" t="s">
        <v>670</v>
      </c>
    </row>
    <row r="149" spans="1:38" x14ac:dyDescent="0.35">
      <c r="A149" s="8">
        <v>452490</v>
      </c>
      <c r="B149" s="8">
        <v>110913</v>
      </c>
      <c r="C149" s="8" t="s">
        <v>188</v>
      </c>
      <c r="D149" s="8">
        <v>72715</v>
      </c>
      <c r="E149" s="8" t="s">
        <v>265</v>
      </c>
      <c r="F149" s="8">
        <v>2932998</v>
      </c>
      <c r="G149" s="8">
        <v>5.23</v>
      </c>
      <c r="H149" s="8" t="s">
        <v>222</v>
      </c>
      <c r="I149" s="59">
        <v>44278</v>
      </c>
      <c r="J149" s="8" t="s">
        <v>191</v>
      </c>
      <c r="K149" s="8" t="s">
        <v>192</v>
      </c>
      <c r="L149" s="8" t="s">
        <v>230</v>
      </c>
      <c r="M149" s="8" t="s">
        <v>223</v>
      </c>
      <c r="N149" s="8" t="s">
        <v>195</v>
      </c>
      <c r="O149" s="8" t="s">
        <v>224</v>
      </c>
      <c r="P149" s="8" t="s">
        <v>266</v>
      </c>
      <c r="R149" s="8" t="s">
        <v>267</v>
      </c>
      <c r="S149" s="8" t="s">
        <v>268</v>
      </c>
      <c r="T149" s="8" t="s">
        <v>201</v>
      </c>
      <c r="U149" s="8" t="s">
        <v>191</v>
      </c>
      <c r="V149" s="59">
        <v>44530</v>
      </c>
      <c r="W149" s="8" t="s">
        <v>203</v>
      </c>
      <c r="X149" s="8" t="s">
        <v>206</v>
      </c>
      <c r="Y149" s="8">
        <v>27</v>
      </c>
      <c r="Z149" s="8">
        <v>27</v>
      </c>
      <c r="AA149" s="8">
        <v>26</v>
      </c>
      <c r="AB149" s="8">
        <v>10</v>
      </c>
      <c r="AC149" s="8">
        <v>0</v>
      </c>
      <c r="AD149" s="8">
        <v>0</v>
      </c>
      <c r="AE149" s="8">
        <v>0</v>
      </c>
      <c r="AF149" s="8">
        <f t="shared" si="8"/>
        <v>17</v>
      </c>
      <c r="AG149" s="8">
        <f t="shared" si="9"/>
        <v>0</v>
      </c>
      <c r="AH149" s="8">
        <f t="shared" si="10"/>
        <v>17</v>
      </c>
      <c r="AI149" s="8">
        <f t="shared" si="11"/>
        <v>16</v>
      </c>
      <c r="AJ149" s="8" t="s">
        <v>251</v>
      </c>
      <c r="AK149" s="8" t="s">
        <v>63</v>
      </c>
      <c r="AL149" s="8" t="s">
        <v>670</v>
      </c>
    </row>
    <row r="150" spans="1:38" x14ac:dyDescent="0.35">
      <c r="A150" s="8">
        <v>452490</v>
      </c>
      <c r="B150" s="8">
        <v>110913</v>
      </c>
      <c r="C150" s="8" t="s">
        <v>188</v>
      </c>
      <c r="D150" s="8">
        <v>72715</v>
      </c>
      <c r="E150" s="8" t="s">
        <v>265</v>
      </c>
      <c r="F150" s="8">
        <v>2932998</v>
      </c>
      <c r="G150" s="8">
        <v>5.23</v>
      </c>
      <c r="H150" s="8" t="s">
        <v>222</v>
      </c>
      <c r="I150" s="59">
        <v>44278</v>
      </c>
      <c r="J150" s="8" t="s">
        <v>191</v>
      </c>
      <c r="K150" s="8" t="s">
        <v>192</v>
      </c>
      <c r="L150" s="8" t="s">
        <v>230</v>
      </c>
      <c r="M150" s="8" t="s">
        <v>223</v>
      </c>
      <c r="N150" s="8" t="s">
        <v>195</v>
      </c>
      <c r="O150" s="8" t="s">
        <v>224</v>
      </c>
      <c r="P150" s="8" t="s">
        <v>266</v>
      </c>
      <c r="R150" s="8" t="s">
        <v>267</v>
      </c>
      <c r="S150" s="8" t="s">
        <v>268</v>
      </c>
      <c r="T150" s="8" t="s">
        <v>201</v>
      </c>
      <c r="U150" s="8" t="s">
        <v>191</v>
      </c>
      <c r="V150" s="59">
        <v>44530</v>
      </c>
      <c r="W150" s="8" t="s">
        <v>203</v>
      </c>
      <c r="X150" s="8" t="s">
        <v>211</v>
      </c>
      <c r="Y150" s="8">
        <v>9</v>
      </c>
      <c r="Z150" s="8">
        <v>9</v>
      </c>
      <c r="AA150" s="8">
        <v>9</v>
      </c>
      <c r="AB150" s="8">
        <v>2</v>
      </c>
      <c r="AC150" s="8">
        <v>0</v>
      </c>
      <c r="AD150" s="8">
        <v>0</v>
      </c>
      <c r="AE150" s="8">
        <v>0</v>
      </c>
      <c r="AF150" s="8">
        <f t="shared" si="8"/>
        <v>7</v>
      </c>
      <c r="AG150" s="8">
        <f t="shared" si="9"/>
        <v>0</v>
      </c>
      <c r="AH150" s="8">
        <f t="shared" si="10"/>
        <v>7</v>
      </c>
      <c r="AI150" s="8">
        <f t="shared" si="11"/>
        <v>7</v>
      </c>
      <c r="AJ150" s="8" t="s">
        <v>251</v>
      </c>
      <c r="AK150" s="8" t="s">
        <v>63</v>
      </c>
      <c r="AL150" s="8" t="s">
        <v>670</v>
      </c>
    </row>
    <row r="151" spans="1:38" x14ac:dyDescent="0.35">
      <c r="A151" s="8">
        <v>452490</v>
      </c>
      <c r="B151" s="8">
        <v>110913</v>
      </c>
      <c r="C151" s="8" t="s">
        <v>188</v>
      </c>
      <c r="D151" s="8">
        <v>72715</v>
      </c>
      <c r="E151" s="8" t="s">
        <v>265</v>
      </c>
      <c r="F151" s="8">
        <v>2932998</v>
      </c>
      <c r="G151" s="8">
        <v>5.23</v>
      </c>
      <c r="H151" s="8" t="s">
        <v>222</v>
      </c>
      <c r="I151" s="59">
        <v>44278</v>
      </c>
      <c r="J151" s="8" t="s">
        <v>191</v>
      </c>
      <c r="K151" s="8" t="s">
        <v>192</v>
      </c>
      <c r="L151" s="8" t="s">
        <v>193</v>
      </c>
      <c r="M151" s="8" t="s">
        <v>223</v>
      </c>
      <c r="N151" s="8" t="s">
        <v>195</v>
      </c>
      <c r="O151" s="8" t="s">
        <v>224</v>
      </c>
      <c r="P151" s="8" t="s">
        <v>266</v>
      </c>
      <c r="R151" s="8" t="s">
        <v>267</v>
      </c>
      <c r="S151" s="8" t="s">
        <v>268</v>
      </c>
      <c r="T151" s="8" t="s">
        <v>201</v>
      </c>
      <c r="U151" s="8" t="s">
        <v>191</v>
      </c>
      <c r="V151" s="59">
        <v>44530</v>
      </c>
      <c r="W151" s="8" t="s">
        <v>207</v>
      </c>
      <c r="X151" s="8" t="s">
        <v>204</v>
      </c>
      <c r="Y151" s="8">
        <v>37</v>
      </c>
      <c r="Z151" s="8">
        <v>37</v>
      </c>
      <c r="AA151" s="8">
        <v>37</v>
      </c>
      <c r="AB151" s="8">
        <v>37</v>
      </c>
      <c r="AC151" s="8">
        <v>0</v>
      </c>
      <c r="AD151" s="8">
        <v>0</v>
      </c>
      <c r="AE151" s="8">
        <v>0</v>
      </c>
      <c r="AF151" s="8">
        <f t="shared" si="8"/>
        <v>0</v>
      </c>
      <c r="AG151" s="8">
        <f t="shared" si="9"/>
        <v>0</v>
      </c>
      <c r="AH151" s="8">
        <f t="shared" si="10"/>
        <v>0</v>
      </c>
      <c r="AI151" s="8">
        <f t="shared" si="11"/>
        <v>0</v>
      </c>
      <c r="AJ151" s="8" t="s">
        <v>251</v>
      </c>
      <c r="AK151" s="8" t="s">
        <v>63</v>
      </c>
      <c r="AL151" s="8" t="s">
        <v>670</v>
      </c>
    </row>
    <row r="152" spans="1:38" x14ac:dyDescent="0.35">
      <c r="A152" s="8">
        <v>452490</v>
      </c>
      <c r="B152" s="8">
        <v>110913</v>
      </c>
      <c r="C152" s="8" t="s">
        <v>188</v>
      </c>
      <c r="D152" s="8">
        <v>72715</v>
      </c>
      <c r="E152" s="8" t="s">
        <v>265</v>
      </c>
      <c r="F152" s="8">
        <v>2932998</v>
      </c>
      <c r="G152" s="8">
        <v>5.23</v>
      </c>
      <c r="H152" s="8" t="s">
        <v>222</v>
      </c>
      <c r="I152" s="59">
        <v>44278</v>
      </c>
      <c r="J152" s="8" t="s">
        <v>191</v>
      </c>
      <c r="K152" s="8" t="s">
        <v>192</v>
      </c>
      <c r="L152" s="8" t="s">
        <v>193</v>
      </c>
      <c r="M152" s="8" t="s">
        <v>223</v>
      </c>
      <c r="N152" s="8" t="s">
        <v>195</v>
      </c>
      <c r="O152" s="8" t="s">
        <v>224</v>
      </c>
      <c r="P152" s="8" t="s">
        <v>266</v>
      </c>
      <c r="R152" s="8" t="s">
        <v>267</v>
      </c>
      <c r="S152" s="8" t="s">
        <v>268</v>
      </c>
      <c r="T152" s="8" t="s">
        <v>201</v>
      </c>
      <c r="U152" s="8" t="s">
        <v>191</v>
      </c>
      <c r="V152" s="59">
        <v>44530</v>
      </c>
      <c r="W152" s="8" t="s">
        <v>203</v>
      </c>
      <c r="X152" s="8" t="s">
        <v>204</v>
      </c>
      <c r="Y152" s="8">
        <v>9</v>
      </c>
      <c r="Z152" s="8">
        <v>9</v>
      </c>
      <c r="AA152" s="8">
        <v>9</v>
      </c>
      <c r="AB152" s="8">
        <v>9</v>
      </c>
      <c r="AC152" s="8">
        <v>0</v>
      </c>
      <c r="AD152" s="8">
        <v>0</v>
      </c>
      <c r="AE152" s="8">
        <v>0</v>
      </c>
      <c r="AF152" s="8">
        <f t="shared" si="8"/>
        <v>0</v>
      </c>
      <c r="AG152" s="8">
        <f t="shared" si="9"/>
        <v>0</v>
      </c>
      <c r="AH152" s="8">
        <f t="shared" si="10"/>
        <v>0</v>
      </c>
      <c r="AI152" s="8">
        <f t="shared" si="11"/>
        <v>0</v>
      </c>
      <c r="AJ152" s="8" t="s">
        <v>251</v>
      </c>
      <c r="AK152" s="8" t="s">
        <v>63</v>
      </c>
      <c r="AL152" s="8" t="s">
        <v>670</v>
      </c>
    </row>
    <row r="153" spans="1:38" x14ac:dyDescent="0.35">
      <c r="A153" s="8">
        <v>452490</v>
      </c>
      <c r="B153" s="8">
        <v>110913</v>
      </c>
      <c r="C153" s="8" t="s">
        <v>188</v>
      </c>
      <c r="D153" s="8">
        <v>72715</v>
      </c>
      <c r="E153" s="8" t="s">
        <v>265</v>
      </c>
      <c r="F153" s="8">
        <v>2932998</v>
      </c>
      <c r="G153" s="8">
        <v>5.23</v>
      </c>
      <c r="H153" s="8" t="s">
        <v>222</v>
      </c>
      <c r="I153" s="59">
        <v>44278</v>
      </c>
      <c r="J153" s="8" t="s">
        <v>191</v>
      </c>
      <c r="K153" s="8" t="s">
        <v>192</v>
      </c>
      <c r="L153" s="8" t="s">
        <v>193</v>
      </c>
      <c r="M153" s="8" t="s">
        <v>223</v>
      </c>
      <c r="N153" s="8" t="s">
        <v>195</v>
      </c>
      <c r="O153" s="8" t="s">
        <v>224</v>
      </c>
      <c r="P153" s="8" t="s">
        <v>266</v>
      </c>
      <c r="R153" s="8" t="s">
        <v>267</v>
      </c>
      <c r="S153" s="8" t="s">
        <v>268</v>
      </c>
      <c r="T153" s="8" t="s">
        <v>201</v>
      </c>
      <c r="U153" s="8" t="s">
        <v>191</v>
      </c>
      <c r="V153" s="59">
        <v>44530</v>
      </c>
      <c r="W153" s="8" t="s">
        <v>203</v>
      </c>
      <c r="X153" s="8" t="s">
        <v>206</v>
      </c>
      <c r="Y153" s="8">
        <v>57</v>
      </c>
      <c r="Z153" s="8">
        <v>57</v>
      </c>
      <c r="AA153" s="8">
        <v>57</v>
      </c>
      <c r="AB153" s="8">
        <v>57</v>
      </c>
      <c r="AC153" s="8">
        <v>0</v>
      </c>
      <c r="AD153" s="8">
        <v>0</v>
      </c>
      <c r="AE153" s="8">
        <v>0</v>
      </c>
      <c r="AF153" s="8">
        <f t="shared" si="8"/>
        <v>0</v>
      </c>
      <c r="AG153" s="8">
        <f t="shared" si="9"/>
        <v>0</v>
      </c>
      <c r="AH153" s="8">
        <f t="shared" si="10"/>
        <v>0</v>
      </c>
      <c r="AI153" s="8">
        <f t="shared" si="11"/>
        <v>0</v>
      </c>
      <c r="AJ153" s="8" t="s">
        <v>251</v>
      </c>
      <c r="AK153" s="8" t="s">
        <v>63</v>
      </c>
      <c r="AL153" s="8" t="s">
        <v>670</v>
      </c>
    </row>
    <row r="154" spans="1:38" x14ac:dyDescent="0.35">
      <c r="A154" s="8">
        <v>452490</v>
      </c>
      <c r="B154" s="8">
        <v>110913</v>
      </c>
      <c r="C154" s="8" t="s">
        <v>188</v>
      </c>
      <c r="D154" s="8">
        <v>72715</v>
      </c>
      <c r="E154" s="8" t="s">
        <v>265</v>
      </c>
      <c r="F154" s="8">
        <v>2932998</v>
      </c>
      <c r="G154" s="8">
        <v>5.23</v>
      </c>
      <c r="H154" s="8" t="s">
        <v>222</v>
      </c>
      <c r="I154" s="59">
        <v>44278</v>
      </c>
      <c r="J154" s="8" t="s">
        <v>191</v>
      </c>
      <c r="K154" s="8" t="s">
        <v>192</v>
      </c>
      <c r="L154" s="8" t="s">
        <v>230</v>
      </c>
      <c r="M154" s="8" t="s">
        <v>223</v>
      </c>
      <c r="N154" s="8" t="s">
        <v>195</v>
      </c>
      <c r="O154" s="8" t="s">
        <v>224</v>
      </c>
      <c r="P154" s="8" t="s">
        <v>266</v>
      </c>
      <c r="R154" s="8" t="s">
        <v>267</v>
      </c>
      <c r="S154" s="8" t="s">
        <v>268</v>
      </c>
      <c r="T154" s="8" t="s">
        <v>201</v>
      </c>
      <c r="U154" s="8" t="s">
        <v>191</v>
      </c>
      <c r="V154" s="59">
        <v>44530</v>
      </c>
      <c r="W154" s="8" t="s">
        <v>203</v>
      </c>
      <c r="X154" s="8" t="s">
        <v>229</v>
      </c>
      <c r="Y154" s="8">
        <v>2</v>
      </c>
      <c r="Z154" s="8">
        <v>2</v>
      </c>
      <c r="AA154" s="8">
        <v>2</v>
      </c>
      <c r="AB154" s="8">
        <v>2</v>
      </c>
      <c r="AC154" s="8">
        <v>0</v>
      </c>
      <c r="AD154" s="8">
        <v>0</v>
      </c>
      <c r="AE154" s="8">
        <v>0</v>
      </c>
      <c r="AF154" s="8">
        <f t="shared" si="8"/>
        <v>0</v>
      </c>
      <c r="AG154" s="8">
        <f t="shared" si="9"/>
        <v>0</v>
      </c>
      <c r="AH154" s="8">
        <f t="shared" si="10"/>
        <v>0</v>
      </c>
      <c r="AI154" s="8">
        <f t="shared" si="11"/>
        <v>0</v>
      </c>
      <c r="AJ154" s="8" t="s">
        <v>251</v>
      </c>
      <c r="AK154" s="8" t="s">
        <v>63</v>
      </c>
      <c r="AL154" s="8" t="s">
        <v>670</v>
      </c>
    </row>
    <row r="155" spans="1:38" x14ac:dyDescent="0.35">
      <c r="A155" s="8">
        <v>448534</v>
      </c>
      <c r="B155" s="8">
        <v>129357</v>
      </c>
      <c r="C155" s="8" t="s">
        <v>188</v>
      </c>
      <c r="D155" s="8">
        <v>83872</v>
      </c>
      <c r="E155" s="8" t="s">
        <v>772</v>
      </c>
      <c r="F155" s="8">
        <v>2933000</v>
      </c>
      <c r="G155" s="8">
        <v>0.02</v>
      </c>
      <c r="H155" s="8" t="s">
        <v>190</v>
      </c>
      <c r="I155" s="59">
        <v>44251</v>
      </c>
      <c r="J155" s="8" t="s">
        <v>202</v>
      </c>
      <c r="K155" s="8" t="s">
        <v>213</v>
      </c>
      <c r="L155" s="8" t="s">
        <v>193</v>
      </c>
      <c r="M155" s="8" t="s">
        <v>195</v>
      </c>
      <c r="N155" s="8" t="s">
        <v>195</v>
      </c>
      <c r="O155" s="8" t="s">
        <v>298</v>
      </c>
      <c r="P155" s="8" t="s">
        <v>773</v>
      </c>
      <c r="R155" s="8" t="s">
        <v>188</v>
      </c>
      <c r="S155" s="8" t="s">
        <v>774</v>
      </c>
      <c r="T155" s="8" t="s">
        <v>201</v>
      </c>
      <c r="U155" s="8" t="s">
        <v>202</v>
      </c>
      <c r="V155" s="59">
        <v>44937</v>
      </c>
      <c r="W155" s="8" t="s">
        <v>207</v>
      </c>
      <c r="X155" s="8" t="s">
        <v>229</v>
      </c>
      <c r="Y155" s="8">
        <v>0</v>
      </c>
      <c r="Z155" s="8">
        <v>0</v>
      </c>
      <c r="AA155" s="8">
        <v>0</v>
      </c>
      <c r="AB155" s="8">
        <v>0</v>
      </c>
      <c r="AC155" s="8">
        <v>1</v>
      </c>
      <c r="AD155" s="8">
        <v>1</v>
      </c>
      <c r="AE155" s="8">
        <v>1</v>
      </c>
      <c r="AF155" s="8">
        <f t="shared" si="8"/>
        <v>0</v>
      </c>
      <c r="AG155" s="8">
        <f t="shared" si="9"/>
        <v>0</v>
      </c>
      <c r="AH155" s="8">
        <f t="shared" si="10"/>
        <v>0</v>
      </c>
      <c r="AI155" s="8">
        <f t="shared" si="11"/>
        <v>0</v>
      </c>
      <c r="AJ155" s="8" t="s">
        <v>188</v>
      </c>
      <c r="AK155" s="8" t="s">
        <v>217</v>
      </c>
      <c r="AL155" s="8" t="s">
        <v>647</v>
      </c>
    </row>
    <row r="156" spans="1:38" x14ac:dyDescent="0.35">
      <c r="A156" s="8">
        <v>448534</v>
      </c>
      <c r="B156" s="8">
        <v>129357</v>
      </c>
      <c r="C156" s="8" t="s">
        <v>188</v>
      </c>
      <c r="D156" s="8">
        <v>83872</v>
      </c>
      <c r="E156" s="8" t="s">
        <v>772</v>
      </c>
      <c r="F156" s="8">
        <v>2933000</v>
      </c>
      <c r="G156" s="8">
        <v>0.02</v>
      </c>
      <c r="H156" s="8" t="s">
        <v>190</v>
      </c>
      <c r="I156" s="59">
        <v>44251</v>
      </c>
      <c r="J156" s="8" t="s">
        <v>202</v>
      </c>
      <c r="K156" s="8" t="s">
        <v>213</v>
      </c>
      <c r="L156" s="8" t="s">
        <v>193</v>
      </c>
      <c r="M156" s="8" t="s">
        <v>195</v>
      </c>
      <c r="N156" s="8" t="s">
        <v>195</v>
      </c>
      <c r="O156" s="8" t="s">
        <v>298</v>
      </c>
      <c r="P156" s="8" t="s">
        <v>773</v>
      </c>
      <c r="R156" s="8" t="s">
        <v>188</v>
      </c>
      <c r="S156" s="8" t="s">
        <v>774</v>
      </c>
      <c r="T156" s="8" t="s">
        <v>201</v>
      </c>
      <c r="U156" s="8" t="s">
        <v>202</v>
      </c>
      <c r="V156" s="59">
        <v>44937</v>
      </c>
      <c r="W156" s="8" t="s">
        <v>207</v>
      </c>
      <c r="X156" s="8" t="s">
        <v>231</v>
      </c>
      <c r="Y156" s="8">
        <v>2</v>
      </c>
      <c r="Z156" s="8">
        <v>2</v>
      </c>
      <c r="AA156" s="8">
        <v>2</v>
      </c>
      <c r="AB156" s="8">
        <v>0</v>
      </c>
      <c r="AC156" s="8">
        <v>0</v>
      </c>
      <c r="AD156" s="8">
        <v>0</v>
      </c>
      <c r="AE156" s="8">
        <v>0</v>
      </c>
      <c r="AF156" s="8">
        <f t="shared" si="8"/>
        <v>2</v>
      </c>
      <c r="AG156" s="8">
        <f t="shared" si="9"/>
        <v>0</v>
      </c>
      <c r="AH156" s="8">
        <f t="shared" si="10"/>
        <v>2</v>
      </c>
      <c r="AI156" s="8">
        <f t="shared" si="11"/>
        <v>2</v>
      </c>
      <c r="AJ156" s="8" t="s">
        <v>188</v>
      </c>
      <c r="AK156" s="8" t="s">
        <v>217</v>
      </c>
      <c r="AL156" s="8" t="s">
        <v>647</v>
      </c>
    </row>
    <row r="157" spans="1:38" x14ac:dyDescent="0.35">
      <c r="A157" s="8">
        <v>449445</v>
      </c>
      <c r="B157" s="8">
        <v>129773</v>
      </c>
      <c r="C157" s="8" t="s">
        <v>188</v>
      </c>
      <c r="D157" s="8">
        <v>83907</v>
      </c>
      <c r="E157" s="8" t="s">
        <v>775</v>
      </c>
      <c r="F157" s="8">
        <v>2935401</v>
      </c>
      <c r="G157" s="8">
        <v>0.02</v>
      </c>
      <c r="H157" s="8" t="s">
        <v>190</v>
      </c>
      <c r="I157" s="59">
        <v>44204</v>
      </c>
      <c r="J157" s="8" t="s">
        <v>202</v>
      </c>
      <c r="K157" s="8" t="s">
        <v>213</v>
      </c>
      <c r="L157" s="8" t="s">
        <v>193</v>
      </c>
      <c r="M157" s="8" t="s">
        <v>195</v>
      </c>
      <c r="N157" s="8" t="s">
        <v>195</v>
      </c>
      <c r="O157" s="8" t="s">
        <v>298</v>
      </c>
      <c r="P157" s="8" t="s">
        <v>776</v>
      </c>
      <c r="R157" s="8" t="s">
        <v>188</v>
      </c>
      <c r="S157" s="8" t="s">
        <v>777</v>
      </c>
      <c r="T157" s="8" t="s">
        <v>201</v>
      </c>
      <c r="U157" s="8" t="s">
        <v>202</v>
      </c>
      <c r="V157" s="59">
        <v>44562</v>
      </c>
      <c r="W157" s="8" t="s">
        <v>203</v>
      </c>
      <c r="X157" s="8" t="s">
        <v>206</v>
      </c>
      <c r="Y157" s="8">
        <v>0</v>
      </c>
      <c r="Z157" s="8">
        <v>0</v>
      </c>
      <c r="AA157" s="8">
        <v>0</v>
      </c>
      <c r="AB157" s="8">
        <v>0</v>
      </c>
      <c r="AC157" s="8">
        <v>1</v>
      </c>
      <c r="AD157" s="8">
        <v>1</v>
      </c>
      <c r="AE157" s="8">
        <v>1</v>
      </c>
      <c r="AF157" s="8">
        <f t="shared" si="8"/>
        <v>0</v>
      </c>
      <c r="AG157" s="8">
        <f t="shared" si="9"/>
        <v>0</v>
      </c>
      <c r="AH157" s="8">
        <f t="shared" si="10"/>
        <v>0</v>
      </c>
      <c r="AI157" s="8">
        <f t="shared" si="11"/>
        <v>0</v>
      </c>
      <c r="AJ157" s="8" t="s">
        <v>188</v>
      </c>
      <c r="AK157" s="8" t="s">
        <v>217</v>
      </c>
      <c r="AL157" s="8" t="s">
        <v>647</v>
      </c>
    </row>
    <row r="158" spans="1:38" x14ac:dyDescent="0.35">
      <c r="A158" s="8">
        <v>449445</v>
      </c>
      <c r="B158" s="8">
        <v>129773</v>
      </c>
      <c r="C158" s="8" t="s">
        <v>188</v>
      </c>
      <c r="D158" s="8">
        <v>83907</v>
      </c>
      <c r="E158" s="8" t="s">
        <v>775</v>
      </c>
      <c r="F158" s="8">
        <v>2935401</v>
      </c>
      <c r="G158" s="8">
        <v>0.02</v>
      </c>
      <c r="H158" s="8" t="s">
        <v>190</v>
      </c>
      <c r="I158" s="59">
        <v>44204</v>
      </c>
      <c r="J158" s="8" t="s">
        <v>202</v>
      </c>
      <c r="K158" s="8" t="s">
        <v>213</v>
      </c>
      <c r="L158" s="8" t="s">
        <v>193</v>
      </c>
      <c r="M158" s="8" t="s">
        <v>195</v>
      </c>
      <c r="N158" s="8" t="s">
        <v>195</v>
      </c>
      <c r="O158" s="8" t="s">
        <v>298</v>
      </c>
      <c r="P158" s="8" t="s">
        <v>776</v>
      </c>
      <c r="R158" s="8" t="s">
        <v>188</v>
      </c>
      <c r="S158" s="8" t="s">
        <v>777</v>
      </c>
      <c r="T158" s="8" t="s">
        <v>201</v>
      </c>
      <c r="U158" s="8" t="s">
        <v>202</v>
      </c>
      <c r="V158" s="59">
        <v>44562</v>
      </c>
      <c r="W158" s="8" t="s">
        <v>207</v>
      </c>
      <c r="X158" s="8" t="s">
        <v>231</v>
      </c>
      <c r="Y158" s="8">
        <v>1</v>
      </c>
      <c r="Z158" s="8">
        <v>1</v>
      </c>
      <c r="AA158" s="8">
        <v>1</v>
      </c>
      <c r="AB158" s="8">
        <v>0</v>
      </c>
      <c r="AC158" s="8">
        <v>0</v>
      </c>
      <c r="AD158" s="8">
        <v>0</v>
      </c>
      <c r="AE158" s="8">
        <v>0</v>
      </c>
      <c r="AF158" s="8">
        <f t="shared" si="8"/>
        <v>1</v>
      </c>
      <c r="AG158" s="8">
        <f t="shared" si="9"/>
        <v>0</v>
      </c>
      <c r="AH158" s="8">
        <f t="shared" si="10"/>
        <v>1</v>
      </c>
      <c r="AI158" s="8">
        <f t="shared" si="11"/>
        <v>1</v>
      </c>
      <c r="AJ158" s="8" t="s">
        <v>188</v>
      </c>
      <c r="AK158" s="8" t="s">
        <v>217</v>
      </c>
      <c r="AL158" s="8" t="s">
        <v>647</v>
      </c>
    </row>
    <row r="159" spans="1:38" x14ac:dyDescent="0.35">
      <c r="A159" s="8">
        <v>449445</v>
      </c>
      <c r="B159" s="8">
        <v>129773</v>
      </c>
      <c r="C159" s="8" t="s">
        <v>188</v>
      </c>
      <c r="D159" s="8">
        <v>83907</v>
      </c>
      <c r="E159" s="8" t="s">
        <v>775</v>
      </c>
      <c r="F159" s="8">
        <v>2935401</v>
      </c>
      <c r="G159" s="8">
        <v>0.02</v>
      </c>
      <c r="H159" s="8" t="s">
        <v>190</v>
      </c>
      <c r="I159" s="59">
        <v>44204</v>
      </c>
      <c r="J159" s="8" t="s">
        <v>202</v>
      </c>
      <c r="K159" s="8" t="s">
        <v>213</v>
      </c>
      <c r="L159" s="8" t="s">
        <v>193</v>
      </c>
      <c r="M159" s="8" t="s">
        <v>195</v>
      </c>
      <c r="N159" s="8" t="s">
        <v>195</v>
      </c>
      <c r="O159" s="8" t="s">
        <v>298</v>
      </c>
      <c r="P159" s="8" t="s">
        <v>776</v>
      </c>
      <c r="R159" s="8" t="s">
        <v>188</v>
      </c>
      <c r="S159" s="8" t="s">
        <v>777</v>
      </c>
      <c r="T159" s="8" t="s">
        <v>201</v>
      </c>
      <c r="U159" s="8" t="s">
        <v>202</v>
      </c>
      <c r="V159" s="59">
        <v>44562</v>
      </c>
      <c r="W159" s="8" t="s">
        <v>207</v>
      </c>
      <c r="X159" s="8" t="s">
        <v>204</v>
      </c>
      <c r="Y159" s="8">
        <v>1</v>
      </c>
      <c r="Z159" s="8">
        <v>1</v>
      </c>
      <c r="AA159" s="8">
        <v>1</v>
      </c>
      <c r="AB159" s="8">
        <v>0</v>
      </c>
      <c r="AC159" s="8">
        <v>0</v>
      </c>
      <c r="AD159" s="8">
        <v>0</v>
      </c>
      <c r="AE159" s="8">
        <v>0</v>
      </c>
      <c r="AF159" s="8">
        <f t="shared" si="8"/>
        <v>1</v>
      </c>
      <c r="AG159" s="8">
        <f t="shared" si="9"/>
        <v>0</v>
      </c>
      <c r="AH159" s="8">
        <f t="shared" si="10"/>
        <v>1</v>
      </c>
      <c r="AI159" s="8">
        <f t="shared" si="11"/>
        <v>1</v>
      </c>
      <c r="AJ159" s="8" t="s">
        <v>188</v>
      </c>
      <c r="AK159" s="8" t="s">
        <v>217</v>
      </c>
      <c r="AL159" s="8" t="s">
        <v>647</v>
      </c>
    </row>
    <row r="160" spans="1:38" x14ac:dyDescent="0.35">
      <c r="A160" s="8">
        <v>459246</v>
      </c>
      <c r="B160" s="8">
        <v>110925</v>
      </c>
      <c r="C160" s="8" t="s">
        <v>188</v>
      </c>
      <c r="D160" s="8">
        <v>77608</v>
      </c>
      <c r="E160" s="8" t="s">
        <v>778</v>
      </c>
      <c r="F160" s="8">
        <v>2935805</v>
      </c>
      <c r="G160" s="8">
        <v>0.08</v>
      </c>
      <c r="H160" s="8" t="s">
        <v>190</v>
      </c>
      <c r="I160" s="59">
        <v>44279</v>
      </c>
      <c r="J160" s="8" t="s">
        <v>202</v>
      </c>
      <c r="K160" s="8" t="s">
        <v>213</v>
      </c>
      <c r="L160" s="8" t="s">
        <v>193</v>
      </c>
      <c r="M160" s="8" t="s">
        <v>195</v>
      </c>
      <c r="N160" s="8" t="s">
        <v>195</v>
      </c>
      <c r="O160" s="8" t="s">
        <v>224</v>
      </c>
      <c r="P160" s="8" t="s">
        <v>779</v>
      </c>
      <c r="R160" s="8" t="s">
        <v>307</v>
      </c>
      <c r="S160" s="8" t="s">
        <v>780</v>
      </c>
      <c r="T160" s="8" t="s">
        <v>201</v>
      </c>
      <c r="U160" s="8" t="s">
        <v>202</v>
      </c>
      <c r="V160" s="59">
        <v>44562</v>
      </c>
      <c r="W160" s="8" t="s">
        <v>203</v>
      </c>
      <c r="X160" s="8" t="s">
        <v>211</v>
      </c>
      <c r="Y160" s="8">
        <v>1</v>
      </c>
      <c r="Z160" s="8">
        <v>1</v>
      </c>
      <c r="AA160" s="8">
        <v>1</v>
      </c>
      <c r="AB160" s="8">
        <v>0</v>
      </c>
      <c r="AC160" s="8">
        <v>0</v>
      </c>
      <c r="AD160" s="8">
        <v>0</v>
      </c>
      <c r="AE160" s="8">
        <v>0</v>
      </c>
      <c r="AF160" s="8">
        <f t="shared" si="8"/>
        <v>1</v>
      </c>
      <c r="AG160" s="8">
        <f t="shared" si="9"/>
        <v>0</v>
      </c>
      <c r="AH160" s="8">
        <f t="shared" si="10"/>
        <v>1</v>
      </c>
      <c r="AI160" s="8">
        <f t="shared" si="11"/>
        <v>1</v>
      </c>
      <c r="AJ160" s="8" t="s">
        <v>781</v>
      </c>
      <c r="AK160" s="8" t="s">
        <v>322</v>
      </c>
      <c r="AL160" s="8" t="s">
        <v>647</v>
      </c>
    </row>
    <row r="161" spans="1:38" x14ac:dyDescent="0.35">
      <c r="A161" s="8">
        <v>452385</v>
      </c>
      <c r="B161" s="8">
        <v>118681</v>
      </c>
      <c r="C161" s="8" t="s">
        <v>188</v>
      </c>
      <c r="D161" s="8">
        <v>83926</v>
      </c>
      <c r="E161" s="8" t="s">
        <v>782</v>
      </c>
      <c r="F161" s="8">
        <v>2935809</v>
      </c>
      <c r="G161" s="8">
        <v>0.03</v>
      </c>
      <c r="H161" s="8" t="s">
        <v>293</v>
      </c>
      <c r="I161" s="59">
        <v>44263</v>
      </c>
      <c r="J161" s="8" t="s">
        <v>202</v>
      </c>
      <c r="K161" s="8" t="s">
        <v>213</v>
      </c>
      <c r="L161" s="8" t="s">
        <v>193</v>
      </c>
      <c r="M161" s="8" t="s">
        <v>223</v>
      </c>
      <c r="N161" s="8" t="s">
        <v>195</v>
      </c>
      <c r="O161" s="8" t="s">
        <v>210</v>
      </c>
      <c r="P161" s="8" t="s">
        <v>352</v>
      </c>
      <c r="Q161" s="8" t="s">
        <v>353</v>
      </c>
      <c r="R161" s="8" t="s">
        <v>319</v>
      </c>
      <c r="S161" s="8" t="s">
        <v>783</v>
      </c>
      <c r="T161" s="8" t="s">
        <v>201</v>
      </c>
      <c r="U161" s="8" t="s">
        <v>191</v>
      </c>
      <c r="V161" s="59">
        <v>45292</v>
      </c>
      <c r="W161" s="8" t="s">
        <v>203</v>
      </c>
      <c r="X161" s="8" t="s">
        <v>211</v>
      </c>
      <c r="Y161" s="8">
        <v>1</v>
      </c>
      <c r="Z161" s="8">
        <v>1</v>
      </c>
      <c r="AA161" s="8">
        <v>1</v>
      </c>
      <c r="AB161" s="8">
        <v>0</v>
      </c>
      <c r="AC161" s="8">
        <v>0</v>
      </c>
      <c r="AD161" s="8">
        <v>0</v>
      </c>
      <c r="AE161" s="8">
        <v>0</v>
      </c>
      <c r="AF161" s="8">
        <f t="shared" si="8"/>
        <v>1</v>
      </c>
      <c r="AG161" s="8">
        <f t="shared" si="9"/>
        <v>0</v>
      </c>
      <c r="AH161" s="8">
        <f t="shared" si="10"/>
        <v>1</v>
      </c>
      <c r="AI161" s="8">
        <f t="shared" si="11"/>
        <v>1</v>
      </c>
      <c r="AJ161" s="8" t="s">
        <v>658</v>
      </c>
      <c r="AK161" s="8" t="s">
        <v>241</v>
      </c>
      <c r="AL161" s="8" t="s">
        <v>647</v>
      </c>
    </row>
    <row r="162" spans="1:38" x14ac:dyDescent="0.35">
      <c r="A162" s="8">
        <v>439484</v>
      </c>
      <c r="B162" s="8">
        <v>125424</v>
      </c>
      <c r="C162" s="8" t="s">
        <v>188</v>
      </c>
      <c r="D162" s="8">
        <v>84252</v>
      </c>
      <c r="E162" s="8" t="s">
        <v>784</v>
      </c>
      <c r="F162" s="8">
        <v>2942631</v>
      </c>
      <c r="G162" s="8">
        <v>0.24</v>
      </c>
      <c r="H162" s="8" t="s">
        <v>190</v>
      </c>
      <c r="I162" s="59">
        <v>44301</v>
      </c>
      <c r="J162" s="8" t="s">
        <v>202</v>
      </c>
      <c r="K162" s="8" t="s">
        <v>213</v>
      </c>
      <c r="L162" s="8" t="s">
        <v>193</v>
      </c>
      <c r="M162" s="8" t="s">
        <v>223</v>
      </c>
      <c r="N162" s="8" t="s">
        <v>195</v>
      </c>
      <c r="O162" s="8" t="s">
        <v>196</v>
      </c>
      <c r="P162" s="8" t="s">
        <v>785</v>
      </c>
      <c r="Q162" s="8" t="s">
        <v>786</v>
      </c>
      <c r="R162" s="8" t="s">
        <v>787</v>
      </c>
      <c r="S162" s="8" t="s">
        <v>788</v>
      </c>
      <c r="T162" s="8" t="s">
        <v>201</v>
      </c>
      <c r="U162" s="8" t="s">
        <v>191</v>
      </c>
      <c r="V162" s="59">
        <v>44736</v>
      </c>
      <c r="W162" s="8" t="s">
        <v>203</v>
      </c>
      <c r="X162" s="8" t="s">
        <v>211</v>
      </c>
      <c r="Y162" s="8">
        <v>1</v>
      </c>
      <c r="Z162" s="8">
        <v>1</v>
      </c>
      <c r="AA162" s="8">
        <v>1</v>
      </c>
      <c r="AB162" s="8">
        <v>0</v>
      </c>
      <c r="AC162" s="8">
        <v>0</v>
      </c>
      <c r="AD162" s="8">
        <v>0</v>
      </c>
      <c r="AE162" s="8">
        <v>0</v>
      </c>
      <c r="AF162" s="8">
        <f t="shared" si="8"/>
        <v>1</v>
      </c>
      <c r="AG162" s="8">
        <f t="shared" si="9"/>
        <v>0</v>
      </c>
      <c r="AH162" s="8">
        <f t="shared" si="10"/>
        <v>1</v>
      </c>
      <c r="AI162" s="8">
        <f t="shared" si="11"/>
        <v>1</v>
      </c>
      <c r="AJ162" s="8" t="s">
        <v>658</v>
      </c>
      <c r="AK162" s="8" t="s">
        <v>241</v>
      </c>
      <c r="AL162" s="8" t="s">
        <v>647</v>
      </c>
    </row>
    <row r="163" spans="1:38" x14ac:dyDescent="0.35">
      <c r="A163" s="8">
        <v>447869</v>
      </c>
      <c r="B163" s="8">
        <v>129648</v>
      </c>
      <c r="C163" s="8" t="s">
        <v>188</v>
      </c>
      <c r="D163" s="8">
        <v>84830</v>
      </c>
      <c r="E163" s="8" t="s">
        <v>789</v>
      </c>
      <c r="F163" s="8">
        <v>2953497</v>
      </c>
      <c r="G163" s="8">
        <v>0.01</v>
      </c>
      <c r="H163" s="8" t="s">
        <v>190</v>
      </c>
      <c r="I163" s="59">
        <v>44343</v>
      </c>
      <c r="J163" s="8" t="s">
        <v>202</v>
      </c>
      <c r="K163" s="8" t="s">
        <v>213</v>
      </c>
      <c r="L163" s="8" t="s">
        <v>193</v>
      </c>
      <c r="M163" s="8" t="s">
        <v>195</v>
      </c>
      <c r="N163" s="8" t="s">
        <v>195</v>
      </c>
      <c r="O163" s="8" t="s">
        <v>298</v>
      </c>
      <c r="P163" s="8" t="s">
        <v>790</v>
      </c>
      <c r="R163" s="8" t="s">
        <v>188</v>
      </c>
      <c r="S163" s="8" t="s">
        <v>791</v>
      </c>
      <c r="T163" s="8" t="s">
        <v>201</v>
      </c>
      <c r="U163" s="8" t="s">
        <v>202</v>
      </c>
      <c r="V163" s="59">
        <v>44562</v>
      </c>
      <c r="W163" s="8" t="s">
        <v>203</v>
      </c>
      <c r="X163" s="8" t="s">
        <v>206</v>
      </c>
      <c r="Y163" s="8">
        <v>0</v>
      </c>
      <c r="Z163" s="8">
        <v>0</v>
      </c>
      <c r="AA163" s="8">
        <v>0</v>
      </c>
      <c r="AB163" s="8">
        <v>0</v>
      </c>
      <c r="AC163" s="8">
        <v>1</v>
      </c>
      <c r="AD163" s="8">
        <v>1</v>
      </c>
      <c r="AE163" s="8">
        <v>1</v>
      </c>
      <c r="AF163" s="8">
        <f t="shared" si="8"/>
        <v>0</v>
      </c>
      <c r="AG163" s="8">
        <f t="shared" si="9"/>
        <v>0</v>
      </c>
      <c r="AH163" s="8">
        <f t="shared" si="10"/>
        <v>0</v>
      </c>
      <c r="AI163" s="8">
        <f t="shared" si="11"/>
        <v>0</v>
      </c>
      <c r="AJ163" s="8" t="s">
        <v>188</v>
      </c>
      <c r="AK163" s="8" t="s">
        <v>217</v>
      </c>
      <c r="AL163" s="8" t="s">
        <v>647</v>
      </c>
    </row>
    <row r="164" spans="1:38" x14ac:dyDescent="0.35">
      <c r="A164" s="8">
        <v>447869</v>
      </c>
      <c r="B164" s="8">
        <v>129648</v>
      </c>
      <c r="C164" s="8" t="s">
        <v>188</v>
      </c>
      <c r="D164" s="8">
        <v>84830</v>
      </c>
      <c r="E164" s="8" t="s">
        <v>789</v>
      </c>
      <c r="F164" s="8">
        <v>2953497</v>
      </c>
      <c r="G164" s="8">
        <v>0.01</v>
      </c>
      <c r="H164" s="8" t="s">
        <v>190</v>
      </c>
      <c r="I164" s="59">
        <v>44343</v>
      </c>
      <c r="J164" s="8" t="s">
        <v>202</v>
      </c>
      <c r="K164" s="8" t="s">
        <v>213</v>
      </c>
      <c r="L164" s="8" t="s">
        <v>193</v>
      </c>
      <c r="M164" s="8" t="s">
        <v>195</v>
      </c>
      <c r="N164" s="8" t="s">
        <v>195</v>
      </c>
      <c r="O164" s="8" t="s">
        <v>298</v>
      </c>
      <c r="P164" s="8" t="s">
        <v>790</v>
      </c>
      <c r="R164" s="8" t="s">
        <v>188</v>
      </c>
      <c r="S164" s="8" t="s">
        <v>791</v>
      </c>
      <c r="T164" s="8" t="s">
        <v>201</v>
      </c>
      <c r="U164" s="8" t="s">
        <v>202</v>
      </c>
      <c r="V164" s="59">
        <v>44562</v>
      </c>
      <c r="W164" s="8" t="s">
        <v>207</v>
      </c>
      <c r="X164" s="8" t="s">
        <v>231</v>
      </c>
      <c r="Y164" s="8">
        <v>1</v>
      </c>
      <c r="Z164" s="8">
        <v>1</v>
      </c>
      <c r="AA164" s="8">
        <v>0</v>
      </c>
      <c r="AB164" s="8">
        <v>0</v>
      </c>
      <c r="AC164" s="8">
        <v>0</v>
      </c>
      <c r="AD164" s="8">
        <v>0</v>
      </c>
      <c r="AE164" s="8">
        <v>0</v>
      </c>
      <c r="AF164" s="8">
        <f t="shared" si="8"/>
        <v>1</v>
      </c>
      <c r="AG164" s="8">
        <f t="shared" si="9"/>
        <v>0</v>
      </c>
      <c r="AH164" s="8">
        <f t="shared" si="10"/>
        <v>1</v>
      </c>
      <c r="AI164" s="8">
        <f t="shared" si="11"/>
        <v>0</v>
      </c>
      <c r="AJ164" s="8" t="s">
        <v>188</v>
      </c>
      <c r="AK164" s="8" t="s">
        <v>217</v>
      </c>
      <c r="AL164" s="8" t="s">
        <v>647</v>
      </c>
    </row>
    <row r="165" spans="1:38" x14ac:dyDescent="0.35">
      <c r="A165" s="8">
        <v>447869</v>
      </c>
      <c r="B165" s="8">
        <v>129648</v>
      </c>
      <c r="C165" s="8" t="s">
        <v>188</v>
      </c>
      <c r="D165" s="8">
        <v>84830</v>
      </c>
      <c r="E165" s="8" t="s">
        <v>789</v>
      </c>
      <c r="F165" s="8">
        <v>2953497</v>
      </c>
      <c r="G165" s="8">
        <v>0.01</v>
      </c>
      <c r="H165" s="8" t="s">
        <v>190</v>
      </c>
      <c r="I165" s="59">
        <v>44343</v>
      </c>
      <c r="J165" s="8" t="s">
        <v>202</v>
      </c>
      <c r="K165" s="8" t="s">
        <v>213</v>
      </c>
      <c r="L165" s="8" t="s">
        <v>193</v>
      </c>
      <c r="M165" s="8" t="s">
        <v>195</v>
      </c>
      <c r="N165" s="8" t="s">
        <v>195</v>
      </c>
      <c r="O165" s="8" t="s">
        <v>298</v>
      </c>
      <c r="P165" s="8" t="s">
        <v>790</v>
      </c>
      <c r="R165" s="8" t="s">
        <v>188</v>
      </c>
      <c r="S165" s="8" t="s">
        <v>791</v>
      </c>
      <c r="T165" s="8" t="s">
        <v>201</v>
      </c>
      <c r="U165" s="8" t="s">
        <v>202</v>
      </c>
      <c r="V165" s="59">
        <v>44562</v>
      </c>
      <c r="W165" s="8" t="s">
        <v>207</v>
      </c>
      <c r="X165" s="8" t="s">
        <v>204</v>
      </c>
      <c r="Y165" s="8">
        <v>1</v>
      </c>
      <c r="Z165" s="8">
        <v>1</v>
      </c>
      <c r="AA165" s="8">
        <v>0</v>
      </c>
      <c r="AB165" s="8">
        <v>0</v>
      </c>
      <c r="AC165" s="8">
        <v>0</v>
      </c>
      <c r="AD165" s="8">
        <v>0</v>
      </c>
      <c r="AE165" s="8">
        <v>0</v>
      </c>
      <c r="AF165" s="8">
        <f t="shared" si="8"/>
        <v>1</v>
      </c>
      <c r="AG165" s="8">
        <f t="shared" si="9"/>
        <v>0</v>
      </c>
      <c r="AH165" s="8">
        <f t="shared" si="10"/>
        <v>1</v>
      </c>
      <c r="AI165" s="8">
        <f t="shared" si="11"/>
        <v>0</v>
      </c>
      <c r="AJ165" s="8" t="s">
        <v>188</v>
      </c>
      <c r="AK165" s="8" t="s">
        <v>217</v>
      </c>
      <c r="AL165" s="8" t="s">
        <v>647</v>
      </c>
    </row>
    <row r="166" spans="1:38" x14ac:dyDescent="0.35">
      <c r="A166" s="8">
        <v>448054</v>
      </c>
      <c r="B166" s="8">
        <v>129392</v>
      </c>
      <c r="C166" s="8" t="s">
        <v>188</v>
      </c>
      <c r="D166" s="8">
        <v>84831</v>
      </c>
      <c r="E166" s="8" t="s">
        <v>792</v>
      </c>
      <c r="F166" s="8">
        <v>2953500</v>
      </c>
      <c r="G166" s="8">
        <v>0.01</v>
      </c>
      <c r="H166" s="8" t="s">
        <v>190</v>
      </c>
      <c r="I166" s="59">
        <v>44376</v>
      </c>
      <c r="J166" s="8" t="s">
        <v>202</v>
      </c>
      <c r="K166" s="8" t="s">
        <v>213</v>
      </c>
      <c r="L166" s="8" t="s">
        <v>193</v>
      </c>
      <c r="M166" s="8" t="s">
        <v>372</v>
      </c>
      <c r="N166" s="8" t="s">
        <v>195</v>
      </c>
      <c r="O166" s="8" t="s">
        <v>210</v>
      </c>
      <c r="P166" s="8" t="s">
        <v>793</v>
      </c>
      <c r="R166" s="8" t="s">
        <v>188</v>
      </c>
      <c r="S166" s="8" t="s">
        <v>794</v>
      </c>
      <c r="T166" s="8" t="s">
        <v>201</v>
      </c>
      <c r="U166" s="8" t="s">
        <v>202</v>
      </c>
      <c r="W166" s="8" t="s">
        <v>207</v>
      </c>
      <c r="X166" s="8" t="s">
        <v>231</v>
      </c>
      <c r="Y166" s="8">
        <v>1</v>
      </c>
      <c r="Z166" s="8">
        <v>1</v>
      </c>
      <c r="AA166" s="8">
        <v>0</v>
      </c>
      <c r="AB166" s="8">
        <v>0</v>
      </c>
      <c r="AC166" s="8">
        <v>0</v>
      </c>
      <c r="AD166" s="8">
        <v>0</v>
      </c>
      <c r="AE166" s="8">
        <v>0</v>
      </c>
      <c r="AF166" s="8">
        <f t="shared" si="8"/>
        <v>1</v>
      </c>
      <c r="AG166" s="8">
        <f t="shared" si="9"/>
        <v>0</v>
      </c>
      <c r="AH166" s="8">
        <f t="shared" si="10"/>
        <v>1</v>
      </c>
      <c r="AI166" s="8">
        <f t="shared" si="11"/>
        <v>0</v>
      </c>
      <c r="AJ166" s="8" t="s">
        <v>188</v>
      </c>
      <c r="AK166" s="8" t="s">
        <v>217</v>
      </c>
      <c r="AL166" s="8" t="s">
        <v>647</v>
      </c>
    </row>
    <row r="167" spans="1:38" x14ac:dyDescent="0.35">
      <c r="A167" s="8">
        <v>466340</v>
      </c>
      <c r="B167" s="8">
        <v>111742</v>
      </c>
      <c r="C167" s="8" t="s">
        <v>188</v>
      </c>
      <c r="D167" s="8">
        <v>84850</v>
      </c>
      <c r="E167" s="8" t="s">
        <v>795</v>
      </c>
      <c r="F167" s="8">
        <v>2956320</v>
      </c>
      <c r="G167" s="8">
        <v>0.74</v>
      </c>
      <c r="H167" s="8" t="s">
        <v>190</v>
      </c>
      <c r="I167" s="59">
        <v>43363</v>
      </c>
      <c r="J167" s="8" t="s">
        <v>202</v>
      </c>
      <c r="K167" s="8" t="s">
        <v>213</v>
      </c>
      <c r="L167" s="8" t="s">
        <v>193</v>
      </c>
      <c r="M167" s="8" t="s">
        <v>195</v>
      </c>
      <c r="N167" s="8" t="s">
        <v>195</v>
      </c>
      <c r="O167" s="8" t="s">
        <v>224</v>
      </c>
      <c r="P167" s="8" t="s">
        <v>796</v>
      </c>
      <c r="R167" s="8" t="s">
        <v>226</v>
      </c>
      <c r="S167" s="8" t="s">
        <v>797</v>
      </c>
      <c r="T167" s="8" t="s">
        <v>201</v>
      </c>
      <c r="U167" s="8" t="s">
        <v>191</v>
      </c>
      <c r="V167" s="59">
        <v>44562</v>
      </c>
      <c r="W167" s="8" t="s">
        <v>798</v>
      </c>
      <c r="X167" s="8" t="s">
        <v>799</v>
      </c>
      <c r="Y167" s="8">
        <v>2</v>
      </c>
      <c r="Z167" s="8">
        <v>2</v>
      </c>
      <c r="AA167" s="8">
        <v>2</v>
      </c>
      <c r="AB167" s="8">
        <v>1</v>
      </c>
      <c r="AC167" s="8">
        <v>0</v>
      </c>
      <c r="AD167" s="8">
        <v>0</v>
      </c>
      <c r="AE167" s="8">
        <v>0</v>
      </c>
      <c r="AF167" s="8">
        <f t="shared" si="8"/>
        <v>1</v>
      </c>
      <c r="AG167" s="8">
        <f t="shared" si="9"/>
        <v>0</v>
      </c>
      <c r="AH167" s="8">
        <f t="shared" si="10"/>
        <v>1</v>
      </c>
      <c r="AI167" s="8">
        <f t="shared" si="11"/>
        <v>1</v>
      </c>
      <c r="AJ167" s="8" t="s">
        <v>226</v>
      </c>
      <c r="AK167" s="8" t="s">
        <v>205</v>
      </c>
      <c r="AL167" s="8" t="s">
        <v>647</v>
      </c>
    </row>
    <row r="168" spans="1:38" x14ac:dyDescent="0.35">
      <c r="A168" s="8">
        <v>452648</v>
      </c>
      <c r="B168" s="8">
        <v>110516</v>
      </c>
      <c r="C168" s="8" t="s">
        <v>188</v>
      </c>
      <c r="D168" s="8">
        <v>72715</v>
      </c>
      <c r="E168" s="8" t="s">
        <v>269</v>
      </c>
      <c r="F168" s="8">
        <v>2963966</v>
      </c>
      <c r="G168" s="8">
        <v>5.55</v>
      </c>
      <c r="H168" s="8" t="s">
        <v>222</v>
      </c>
      <c r="I168" s="59">
        <v>44421</v>
      </c>
      <c r="J168" s="8" t="s">
        <v>191</v>
      </c>
      <c r="K168" s="8" t="s">
        <v>192</v>
      </c>
      <c r="L168" s="8" t="s">
        <v>193</v>
      </c>
      <c r="M168" s="8" t="s">
        <v>223</v>
      </c>
      <c r="N168" s="8" t="s">
        <v>195</v>
      </c>
      <c r="O168" s="8" t="s">
        <v>224</v>
      </c>
      <c r="P168" s="8" t="s">
        <v>270</v>
      </c>
      <c r="R168" s="8" t="s">
        <v>267</v>
      </c>
      <c r="S168" s="8" t="s">
        <v>271</v>
      </c>
      <c r="T168" s="8" t="s">
        <v>201</v>
      </c>
      <c r="U168" s="8" t="s">
        <v>191</v>
      </c>
      <c r="V168" s="59">
        <v>44589</v>
      </c>
      <c r="W168" s="8" t="s">
        <v>207</v>
      </c>
      <c r="X168" s="8" t="s">
        <v>204</v>
      </c>
      <c r="Y168" s="8">
        <v>18</v>
      </c>
      <c r="Z168" s="8">
        <v>18</v>
      </c>
      <c r="AA168" s="8">
        <v>18</v>
      </c>
      <c r="AB168" s="8">
        <v>9</v>
      </c>
      <c r="AC168" s="8">
        <v>0</v>
      </c>
      <c r="AD168" s="8">
        <v>0</v>
      </c>
      <c r="AE168" s="8">
        <v>0</v>
      </c>
      <c r="AF168" s="8">
        <f t="shared" si="8"/>
        <v>9</v>
      </c>
      <c r="AG168" s="8">
        <f t="shared" si="9"/>
        <v>0</v>
      </c>
      <c r="AH168" s="8">
        <f t="shared" si="10"/>
        <v>9</v>
      </c>
      <c r="AI168" s="8">
        <f t="shared" si="11"/>
        <v>9</v>
      </c>
      <c r="AJ168" s="8" t="s">
        <v>251</v>
      </c>
      <c r="AK168" s="8" t="s">
        <v>63</v>
      </c>
      <c r="AL168" s="8" t="s">
        <v>670</v>
      </c>
    </row>
    <row r="169" spans="1:38" x14ac:dyDescent="0.35">
      <c r="A169" s="8">
        <v>452648</v>
      </c>
      <c r="B169" s="8">
        <v>110516</v>
      </c>
      <c r="C169" s="8" t="s">
        <v>188</v>
      </c>
      <c r="D169" s="8">
        <v>72715</v>
      </c>
      <c r="E169" s="8" t="s">
        <v>269</v>
      </c>
      <c r="F169" s="8">
        <v>2963966</v>
      </c>
      <c r="G169" s="8">
        <v>5.55</v>
      </c>
      <c r="H169" s="8" t="s">
        <v>222</v>
      </c>
      <c r="I169" s="59">
        <v>44421</v>
      </c>
      <c r="J169" s="8" t="s">
        <v>191</v>
      </c>
      <c r="K169" s="8" t="s">
        <v>192</v>
      </c>
      <c r="L169" s="8" t="s">
        <v>193</v>
      </c>
      <c r="M169" s="8" t="s">
        <v>223</v>
      </c>
      <c r="N169" s="8" t="s">
        <v>195</v>
      </c>
      <c r="O169" s="8" t="s">
        <v>224</v>
      </c>
      <c r="P169" s="8" t="s">
        <v>270</v>
      </c>
      <c r="R169" s="8" t="s">
        <v>267</v>
      </c>
      <c r="S169" s="8" t="s">
        <v>271</v>
      </c>
      <c r="T169" s="8" t="s">
        <v>201</v>
      </c>
      <c r="U169" s="8" t="s">
        <v>191</v>
      </c>
      <c r="V169" s="59">
        <v>44589</v>
      </c>
      <c r="W169" s="8" t="s">
        <v>203</v>
      </c>
      <c r="X169" s="8" t="s">
        <v>204</v>
      </c>
      <c r="Y169" s="8">
        <v>12</v>
      </c>
      <c r="Z169" s="8">
        <v>12</v>
      </c>
      <c r="AA169" s="8">
        <v>12</v>
      </c>
      <c r="AB169" s="8">
        <v>10</v>
      </c>
      <c r="AC169" s="8">
        <v>0</v>
      </c>
      <c r="AD169" s="8">
        <v>0</v>
      </c>
      <c r="AE169" s="8">
        <v>0</v>
      </c>
      <c r="AF169" s="8">
        <f t="shared" si="8"/>
        <v>2</v>
      </c>
      <c r="AG169" s="8">
        <f t="shared" si="9"/>
        <v>0</v>
      </c>
      <c r="AH169" s="8">
        <f t="shared" si="10"/>
        <v>2</v>
      </c>
      <c r="AI169" s="8">
        <f t="shared" si="11"/>
        <v>2</v>
      </c>
      <c r="AJ169" s="8" t="s">
        <v>251</v>
      </c>
      <c r="AK169" s="8" t="s">
        <v>63</v>
      </c>
      <c r="AL169" s="8" t="s">
        <v>670</v>
      </c>
    </row>
    <row r="170" spans="1:38" x14ac:dyDescent="0.35">
      <c r="A170" s="8">
        <v>452648</v>
      </c>
      <c r="B170" s="8">
        <v>110516</v>
      </c>
      <c r="C170" s="8" t="s">
        <v>188</v>
      </c>
      <c r="D170" s="8">
        <v>72715</v>
      </c>
      <c r="E170" s="8" t="s">
        <v>269</v>
      </c>
      <c r="F170" s="8">
        <v>2963966</v>
      </c>
      <c r="G170" s="8">
        <v>5.55</v>
      </c>
      <c r="H170" s="8" t="s">
        <v>222</v>
      </c>
      <c r="I170" s="59">
        <v>44421</v>
      </c>
      <c r="J170" s="8" t="s">
        <v>191</v>
      </c>
      <c r="K170" s="8" t="s">
        <v>192</v>
      </c>
      <c r="L170" s="8" t="s">
        <v>193</v>
      </c>
      <c r="M170" s="8" t="s">
        <v>223</v>
      </c>
      <c r="N170" s="8" t="s">
        <v>195</v>
      </c>
      <c r="O170" s="8" t="s">
        <v>224</v>
      </c>
      <c r="P170" s="8" t="s">
        <v>270</v>
      </c>
      <c r="R170" s="8" t="s">
        <v>267</v>
      </c>
      <c r="S170" s="8" t="s">
        <v>271</v>
      </c>
      <c r="T170" s="8" t="s">
        <v>201</v>
      </c>
      <c r="U170" s="8" t="s">
        <v>191</v>
      </c>
      <c r="V170" s="59">
        <v>44589</v>
      </c>
      <c r="W170" s="8" t="s">
        <v>203</v>
      </c>
      <c r="X170" s="8" t="s">
        <v>206</v>
      </c>
      <c r="Y170" s="8">
        <v>129</v>
      </c>
      <c r="Z170" s="8">
        <v>129</v>
      </c>
      <c r="AA170" s="8">
        <v>124</v>
      </c>
      <c r="AB170" s="8">
        <v>88</v>
      </c>
      <c r="AC170" s="8">
        <v>0</v>
      </c>
      <c r="AD170" s="8">
        <v>0</v>
      </c>
      <c r="AE170" s="8">
        <v>0</v>
      </c>
      <c r="AF170" s="8">
        <f t="shared" si="8"/>
        <v>41</v>
      </c>
      <c r="AG170" s="8">
        <f t="shared" si="9"/>
        <v>0</v>
      </c>
      <c r="AH170" s="8">
        <f t="shared" si="10"/>
        <v>41</v>
      </c>
      <c r="AI170" s="8">
        <f t="shared" si="11"/>
        <v>36</v>
      </c>
      <c r="AJ170" s="8" t="s">
        <v>251</v>
      </c>
      <c r="AK170" s="8" t="s">
        <v>63</v>
      </c>
      <c r="AL170" s="8" t="s">
        <v>670</v>
      </c>
    </row>
    <row r="171" spans="1:38" x14ac:dyDescent="0.35">
      <c r="A171" s="8">
        <v>452648</v>
      </c>
      <c r="B171" s="8">
        <v>110516</v>
      </c>
      <c r="C171" s="8" t="s">
        <v>188</v>
      </c>
      <c r="D171" s="8">
        <v>72715</v>
      </c>
      <c r="E171" s="8" t="s">
        <v>269</v>
      </c>
      <c r="F171" s="8">
        <v>2963966</v>
      </c>
      <c r="G171" s="8">
        <v>5.55</v>
      </c>
      <c r="H171" s="8" t="s">
        <v>222</v>
      </c>
      <c r="I171" s="59">
        <v>44421</v>
      </c>
      <c r="J171" s="8" t="s">
        <v>191</v>
      </c>
      <c r="K171" s="8" t="s">
        <v>192</v>
      </c>
      <c r="L171" s="8" t="s">
        <v>193</v>
      </c>
      <c r="M171" s="8" t="s">
        <v>223</v>
      </c>
      <c r="N171" s="8" t="s">
        <v>195</v>
      </c>
      <c r="O171" s="8" t="s">
        <v>224</v>
      </c>
      <c r="P171" s="8" t="s">
        <v>270</v>
      </c>
      <c r="R171" s="8" t="s">
        <v>267</v>
      </c>
      <c r="S171" s="8" t="s">
        <v>271</v>
      </c>
      <c r="T171" s="8" t="s">
        <v>201</v>
      </c>
      <c r="U171" s="8" t="s">
        <v>191</v>
      </c>
      <c r="V171" s="59">
        <v>44589</v>
      </c>
      <c r="W171" s="8" t="s">
        <v>203</v>
      </c>
      <c r="X171" s="8" t="s">
        <v>211</v>
      </c>
      <c r="Y171" s="8">
        <v>19</v>
      </c>
      <c r="Z171" s="8">
        <v>19</v>
      </c>
      <c r="AA171" s="8">
        <v>18</v>
      </c>
      <c r="AB171" s="8">
        <v>13</v>
      </c>
      <c r="AC171" s="8">
        <v>0</v>
      </c>
      <c r="AD171" s="8">
        <v>0</v>
      </c>
      <c r="AE171" s="8">
        <v>0</v>
      </c>
      <c r="AF171" s="8">
        <f t="shared" si="8"/>
        <v>6</v>
      </c>
      <c r="AG171" s="8">
        <f t="shared" si="9"/>
        <v>0</v>
      </c>
      <c r="AH171" s="8">
        <f t="shared" si="10"/>
        <v>6</v>
      </c>
      <c r="AI171" s="8">
        <f t="shared" si="11"/>
        <v>5</v>
      </c>
      <c r="AJ171" s="8" t="s">
        <v>251</v>
      </c>
      <c r="AK171" s="8" t="s">
        <v>63</v>
      </c>
      <c r="AL171" s="8" t="s">
        <v>670</v>
      </c>
    </row>
    <row r="172" spans="1:38" x14ac:dyDescent="0.35">
      <c r="A172" s="8">
        <v>452648</v>
      </c>
      <c r="B172" s="8">
        <v>110516</v>
      </c>
      <c r="C172" s="8" t="s">
        <v>188</v>
      </c>
      <c r="D172" s="8">
        <v>72715</v>
      </c>
      <c r="E172" s="8" t="s">
        <v>269</v>
      </c>
      <c r="F172" s="8">
        <v>2963966</v>
      </c>
      <c r="G172" s="8">
        <v>5.55</v>
      </c>
      <c r="H172" s="8" t="s">
        <v>222</v>
      </c>
      <c r="I172" s="59">
        <v>44421</v>
      </c>
      <c r="J172" s="8" t="s">
        <v>191</v>
      </c>
      <c r="K172" s="8" t="s">
        <v>192</v>
      </c>
      <c r="L172" s="8" t="s">
        <v>230</v>
      </c>
      <c r="M172" s="8" t="s">
        <v>223</v>
      </c>
      <c r="N172" s="8" t="s">
        <v>195</v>
      </c>
      <c r="O172" s="8" t="s">
        <v>224</v>
      </c>
      <c r="P172" s="8" t="s">
        <v>270</v>
      </c>
      <c r="R172" s="8" t="s">
        <v>267</v>
      </c>
      <c r="S172" s="8" t="s">
        <v>271</v>
      </c>
      <c r="T172" s="8" t="s">
        <v>201</v>
      </c>
      <c r="U172" s="8" t="s">
        <v>191</v>
      </c>
      <c r="V172" s="59">
        <v>44589</v>
      </c>
      <c r="W172" s="8" t="s">
        <v>207</v>
      </c>
      <c r="X172" s="8" t="s">
        <v>231</v>
      </c>
      <c r="Y172" s="8">
        <v>6</v>
      </c>
      <c r="Z172" s="8">
        <v>6</v>
      </c>
      <c r="AA172" s="8">
        <v>6</v>
      </c>
      <c r="AB172" s="8">
        <v>6</v>
      </c>
      <c r="AC172" s="8">
        <v>0</v>
      </c>
      <c r="AD172" s="8">
        <v>0</v>
      </c>
      <c r="AE172" s="8">
        <v>0</v>
      </c>
      <c r="AF172" s="8">
        <f t="shared" si="8"/>
        <v>0</v>
      </c>
      <c r="AG172" s="8">
        <f t="shared" si="9"/>
        <v>0</v>
      </c>
      <c r="AH172" s="8">
        <f t="shared" si="10"/>
        <v>0</v>
      </c>
      <c r="AI172" s="8">
        <f t="shared" si="11"/>
        <v>0</v>
      </c>
      <c r="AJ172" s="8" t="s">
        <v>251</v>
      </c>
      <c r="AK172" s="8" t="s">
        <v>63</v>
      </c>
      <c r="AL172" s="8" t="s">
        <v>670</v>
      </c>
    </row>
    <row r="173" spans="1:38" x14ac:dyDescent="0.35">
      <c r="A173" s="8">
        <v>452648</v>
      </c>
      <c r="B173" s="8">
        <v>110516</v>
      </c>
      <c r="C173" s="8" t="s">
        <v>188</v>
      </c>
      <c r="D173" s="8">
        <v>72715</v>
      </c>
      <c r="E173" s="8" t="s">
        <v>269</v>
      </c>
      <c r="F173" s="8">
        <v>2963966</v>
      </c>
      <c r="G173" s="8">
        <v>5.55</v>
      </c>
      <c r="H173" s="8" t="s">
        <v>222</v>
      </c>
      <c r="I173" s="59">
        <v>44421</v>
      </c>
      <c r="J173" s="8" t="s">
        <v>191</v>
      </c>
      <c r="K173" s="8" t="s">
        <v>192</v>
      </c>
      <c r="L173" s="8" t="s">
        <v>230</v>
      </c>
      <c r="M173" s="8" t="s">
        <v>223</v>
      </c>
      <c r="N173" s="8" t="s">
        <v>195</v>
      </c>
      <c r="O173" s="8" t="s">
        <v>224</v>
      </c>
      <c r="P173" s="8" t="s">
        <v>270</v>
      </c>
      <c r="R173" s="8" t="s">
        <v>267</v>
      </c>
      <c r="S173" s="8" t="s">
        <v>271</v>
      </c>
      <c r="T173" s="8" t="s">
        <v>201</v>
      </c>
      <c r="U173" s="8" t="s">
        <v>191</v>
      </c>
      <c r="V173" s="59">
        <v>44589</v>
      </c>
      <c r="W173" s="8" t="s">
        <v>203</v>
      </c>
      <c r="X173" s="8" t="s">
        <v>204</v>
      </c>
      <c r="Y173" s="8">
        <v>11</v>
      </c>
      <c r="Z173" s="8">
        <v>11</v>
      </c>
      <c r="AA173" s="8">
        <v>11</v>
      </c>
      <c r="AB173" s="8">
        <v>9</v>
      </c>
      <c r="AC173" s="8">
        <v>0</v>
      </c>
      <c r="AD173" s="8">
        <v>0</v>
      </c>
      <c r="AE173" s="8">
        <v>0</v>
      </c>
      <c r="AF173" s="8">
        <f t="shared" si="8"/>
        <v>2</v>
      </c>
      <c r="AG173" s="8">
        <f t="shared" si="9"/>
        <v>0</v>
      </c>
      <c r="AH173" s="8">
        <f t="shared" si="10"/>
        <v>2</v>
      </c>
      <c r="AI173" s="8">
        <f t="shared" si="11"/>
        <v>2</v>
      </c>
      <c r="AJ173" s="8" t="s">
        <v>251</v>
      </c>
      <c r="AK173" s="8" t="s">
        <v>63</v>
      </c>
      <c r="AL173" s="8" t="s">
        <v>670</v>
      </c>
    </row>
    <row r="174" spans="1:38" x14ac:dyDescent="0.35">
      <c r="A174" s="8">
        <v>452648</v>
      </c>
      <c r="B174" s="8">
        <v>110516</v>
      </c>
      <c r="C174" s="8" t="s">
        <v>188</v>
      </c>
      <c r="D174" s="8">
        <v>72715</v>
      </c>
      <c r="E174" s="8" t="s">
        <v>269</v>
      </c>
      <c r="F174" s="8">
        <v>2963966</v>
      </c>
      <c r="G174" s="8">
        <v>5.55</v>
      </c>
      <c r="H174" s="8" t="s">
        <v>222</v>
      </c>
      <c r="I174" s="59">
        <v>44421</v>
      </c>
      <c r="J174" s="8" t="s">
        <v>191</v>
      </c>
      <c r="K174" s="8" t="s">
        <v>192</v>
      </c>
      <c r="L174" s="8" t="s">
        <v>230</v>
      </c>
      <c r="M174" s="8" t="s">
        <v>223</v>
      </c>
      <c r="N174" s="8" t="s">
        <v>195</v>
      </c>
      <c r="O174" s="8" t="s">
        <v>224</v>
      </c>
      <c r="P174" s="8" t="s">
        <v>270</v>
      </c>
      <c r="R174" s="8" t="s">
        <v>267</v>
      </c>
      <c r="S174" s="8" t="s">
        <v>271</v>
      </c>
      <c r="T174" s="8" t="s">
        <v>201</v>
      </c>
      <c r="U174" s="8" t="s">
        <v>191</v>
      </c>
      <c r="V174" s="59">
        <v>44589</v>
      </c>
      <c r="W174" s="8" t="s">
        <v>203</v>
      </c>
      <c r="X174" s="8" t="s">
        <v>206</v>
      </c>
      <c r="Y174" s="8">
        <v>11</v>
      </c>
      <c r="Z174" s="8">
        <v>11</v>
      </c>
      <c r="AA174" s="8">
        <v>11</v>
      </c>
      <c r="AB174" s="8">
        <v>7</v>
      </c>
      <c r="AC174" s="8">
        <v>0</v>
      </c>
      <c r="AD174" s="8">
        <v>0</v>
      </c>
      <c r="AE174" s="8">
        <v>0</v>
      </c>
      <c r="AF174" s="8">
        <f t="shared" si="8"/>
        <v>4</v>
      </c>
      <c r="AG174" s="8">
        <f t="shared" si="9"/>
        <v>0</v>
      </c>
      <c r="AH174" s="8">
        <f t="shared" si="10"/>
        <v>4</v>
      </c>
      <c r="AI174" s="8">
        <f t="shared" si="11"/>
        <v>4</v>
      </c>
      <c r="AJ174" s="8" t="s">
        <v>251</v>
      </c>
      <c r="AK174" s="8" t="s">
        <v>63</v>
      </c>
      <c r="AL174" s="8" t="s">
        <v>670</v>
      </c>
    </row>
    <row r="175" spans="1:38" x14ac:dyDescent="0.35">
      <c r="A175" s="8">
        <v>452648</v>
      </c>
      <c r="B175" s="8">
        <v>110516</v>
      </c>
      <c r="C175" s="8" t="s">
        <v>188</v>
      </c>
      <c r="D175" s="8">
        <v>72715</v>
      </c>
      <c r="E175" s="8" t="s">
        <v>269</v>
      </c>
      <c r="F175" s="8">
        <v>2963966</v>
      </c>
      <c r="G175" s="8">
        <v>5.55</v>
      </c>
      <c r="H175" s="8" t="s">
        <v>222</v>
      </c>
      <c r="I175" s="59">
        <v>44421</v>
      </c>
      <c r="J175" s="8" t="s">
        <v>191</v>
      </c>
      <c r="K175" s="8" t="s">
        <v>192</v>
      </c>
      <c r="L175" s="8" t="s">
        <v>230</v>
      </c>
      <c r="M175" s="8" t="s">
        <v>223</v>
      </c>
      <c r="N175" s="8" t="s">
        <v>195</v>
      </c>
      <c r="O175" s="8" t="s">
        <v>224</v>
      </c>
      <c r="P175" s="8" t="s">
        <v>270</v>
      </c>
      <c r="R175" s="8" t="s">
        <v>267</v>
      </c>
      <c r="S175" s="8" t="s">
        <v>271</v>
      </c>
      <c r="T175" s="8" t="s">
        <v>201</v>
      </c>
      <c r="U175" s="8" t="s">
        <v>191</v>
      </c>
      <c r="V175" s="59">
        <v>44589</v>
      </c>
      <c r="W175" s="8" t="s">
        <v>203</v>
      </c>
      <c r="X175" s="8" t="s">
        <v>211</v>
      </c>
      <c r="Y175" s="8">
        <v>1</v>
      </c>
      <c r="Z175" s="8">
        <v>1</v>
      </c>
      <c r="AA175" s="8">
        <v>1</v>
      </c>
      <c r="AB175" s="8">
        <v>1</v>
      </c>
      <c r="AC175" s="8">
        <v>0</v>
      </c>
      <c r="AD175" s="8">
        <v>0</v>
      </c>
      <c r="AE175" s="8">
        <v>0</v>
      </c>
      <c r="AF175" s="8">
        <f t="shared" si="8"/>
        <v>0</v>
      </c>
      <c r="AG175" s="8">
        <f t="shared" si="9"/>
        <v>0</v>
      </c>
      <c r="AH175" s="8">
        <f t="shared" si="10"/>
        <v>0</v>
      </c>
      <c r="AI175" s="8">
        <f t="shared" si="11"/>
        <v>0</v>
      </c>
      <c r="AJ175" s="8" t="s">
        <v>251</v>
      </c>
      <c r="AK175" s="8" t="s">
        <v>63</v>
      </c>
      <c r="AL175" s="8" t="s">
        <v>670</v>
      </c>
    </row>
    <row r="176" spans="1:38" x14ac:dyDescent="0.35">
      <c r="A176" s="8">
        <v>451784</v>
      </c>
      <c r="B176" s="8">
        <v>113185</v>
      </c>
      <c r="C176" s="8" t="s">
        <v>188</v>
      </c>
      <c r="D176" s="8">
        <v>85227</v>
      </c>
      <c r="E176" s="8" t="s">
        <v>379</v>
      </c>
      <c r="F176" s="8">
        <v>2963968</v>
      </c>
      <c r="G176" s="8">
        <v>10.4</v>
      </c>
      <c r="H176" s="8" t="s">
        <v>190</v>
      </c>
      <c r="I176" s="59">
        <v>44435</v>
      </c>
      <c r="J176" s="8" t="s">
        <v>202</v>
      </c>
      <c r="K176" s="8" t="s">
        <v>192</v>
      </c>
      <c r="L176" s="8" t="s">
        <v>230</v>
      </c>
      <c r="M176" s="8" t="s">
        <v>223</v>
      </c>
      <c r="N176" s="8" t="s">
        <v>195</v>
      </c>
      <c r="O176" s="8" t="s">
        <v>224</v>
      </c>
      <c r="P176" s="8" t="s">
        <v>380</v>
      </c>
      <c r="R176" s="8" t="s">
        <v>366</v>
      </c>
      <c r="S176" s="8" t="s">
        <v>381</v>
      </c>
      <c r="T176" s="8" t="s">
        <v>201</v>
      </c>
      <c r="U176" s="8" t="s">
        <v>191</v>
      </c>
      <c r="V176" s="59">
        <v>45200</v>
      </c>
      <c r="W176" s="8" t="s">
        <v>203</v>
      </c>
      <c r="X176" s="8" t="s">
        <v>211</v>
      </c>
      <c r="Y176" s="8">
        <v>14</v>
      </c>
      <c r="Z176" s="8">
        <v>14</v>
      </c>
      <c r="AA176" s="8">
        <v>2</v>
      </c>
      <c r="AB176" s="8">
        <v>2</v>
      </c>
      <c r="AC176" s="8">
        <v>0</v>
      </c>
      <c r="AD176" s="8">
        <v>0</v>
      </c>
      <c r="AE176" s="8">
        <v>0</v>
      </c>
      <c r="AF176" s="8">
        <f t="shared" si="8"/>
        <v>12</v>
      </c>
      <c r="AG176" s="8">
        <f t="shared" si="9"/>
        <v>0</v>
      </c>
      <c r="AH176" s="8">
        <f t="shared" si="10"/>
        <v>12</v>
      </c>
      <c r="AI176" s="8">
        <f t="shared" si="11"/>
        <v>0</v>
      </c>
      <c r="AJ176" s="8" t="s">
        <v>658</v>
      </c>
      <c r="AK176" s="8" t="s">
        <v>241</v>
      </c>
      <c r="AL176" s="8" t="s">
        <v>647</v>
      </c>
    </row>
    <row r="177" spans="1:38" x14ac:dyDescent="0.35">
      <c r="A177" s="8">
        <v>451784</v>
      </c>
      <c r="B177" s="8">
        <v>113185</v>
      </c>
      <c r="C177" s="8" t="s">
        <v>188</v>
      </c>
      <c r="D177" s="8">
        <v>85227</v>
      </c>
      <c r="E177" s="8" t="s">
        <v>379</v>
      </c>
      <c r="F177" s="8">
        <v>2963968</v>
      </c>
      <c r="G177" s="8">
        <v>10.4</v>
      </c>
      <c r="H177" s="8" t="s">
        <v>190</v>
      </c>
      <c r="I177" s="59">
        <v>44435</v>
      </c>
      <c r="J177" s="8" t="s">
        <v>202</v>
      </c>
      <c r="K177" s="8" t="s">
        <v>192</v>
      </c>
      <c r="L177" s="8" t="s">
        <v>230</v>
      </c>
      <c r="M177" s="8" t="s">
        <v>223</v>
      </c>
      <c r="N177" s="8" t="s">
        <v>195</v>
      </c>
      <c r="O177" s="8" t="s">
        <v>224</v>
      </c>
      <c r="P177" s="8" t="s">
        <v>380</v>
      </c>
      <c r="R177" s="8" t="s">
        <v>366</v>
      </c>
      <c r="S177" s="8" t="s">
        <v>381</v>
      </c>
      <c r="T177" s="8" t="s">
        <v>201</v>
      </c>
      <c r="U177" s="8" t="s">
        <v>191</v>
      </c>
      <c r="V177" s="59">
        <v>45200</v>
      </c>
      <c r="W177" s="8" t="s">
        <v>203</v>
      </c>
      <c r="X177" s="8" t="s">
        <v>229</v>
      </c>
      <c r="Y177" s="8">
        <v>5</v>
      </c>
      <c r="Z177" s="8">
        <v>5</v>
      </c>
      <c r="AA177" s="8">
        <v>0</v>
      </c>
      <c r="AB177" s="8">
        <v>0</v>
      </c>
      <c r="AC177" s="8">
        <v>0</v>
      </c>
      <c r="AD177" s="8">
        <v>0</v>
      </c>
      <c r="AE177" s="8">
        <v>0</v>
      </c>
      <c r="AF177" s="8">
        <f t="shared" si="8"/>
        <v>5</v>
      </c>
      <c r="AG177" s="8">
        <f t="shared" si="9"/>
        <v>0</v>
      </c>
      <c r="AH177" s="8">
        <f t="shared" si="10"/>
        <v>5</v>
      </c>
      <c r="AI177" s="8">
        <f t="shared" si="11"/>
        <v>0</v>
      </c>
      <c r="AJ177" s="8" t="s">
        <v>658</v>
      </c>
      <c r="AK177" s="8" t="s">
        <v>241</v>
      </c>
      <c r="AL177" s="8" t="s">
        <v>647</v>
      </c>
    </row>
    <row r="178" spans="1:38" x14ac:dyDescent="0.35">
      <c r="A178" s="8">
        <v>451784</v>
      </c>
      <c r="B178" s="8">
        <v>113185</v>
      </c>
      <c r="C178" s="8" t="s">
        <v>188</v>
      </c>
      <c r="D178" s="8">
        <v>85227</v>
      </c>
      <c r="E178" s="8" t="s">
        <v>379</v>
      </c>
      <c r="F178" s="8">
        <v>2963968</v>
      </c>
      <c r="G178" s="8">
        <v>10.4</v>
      </c>
      <c r="H178" s="8" t="s">
        <v>190</v>
      </c>
      <c r="I178" s="59">
        <v>44435</v>
      </c>
      <c r="J178" s="8" t="s">
        <v>202</v>
      </c>
      <c r="K178" s="8" t="s">
        <v>192</v>
      </c>
      <c r="L178" s="8" t="s">
        <v>230</v>
      </c>
      <c r="M178" s="8" t="s">
        <v>223</v>
      </c>
      <c r="N178" s="8" t="s">
        <v>195</v>
      </c>
      <c r="O178" s="8" t="s">
        <v>224</v>
      </c>
      <c r="P178" s="8" t="s">
        <v>380</v>
      </c>
      <c r="R178" s="8" t="s">
        <v>366</v>
      </c>
      <c r="S178" s="8" t="s">
        <v>381</v>
      </c>
      <c r="T178" s="8" t="s">
        <v>201</v>
      </c>
      <c r="U178" s="8" t="s">
        <v>191</v>
      </c>
      <c r="V178" s="59">
        <v>45200</v>
      </c>
      <c r="W178" s="8" t="s">
        <v>207</v>
      </c>
      <c r="X178" s="8" t="s">
        <v>231</v>
      </c>
      <c r="Y178" s="8">
        <v>9</v>
      </c>
      <c r="Z178" s="8">
        <v>9</v>
      </c>
      <c r="AA178" s="8">
        <v>7</v>
      </c>
      <c r="AB178" s="8">
        <v>7</v>
      </c>
      <c r="AC178" s="8">
        <v>0</v>
      </c>
      <c r="AD178" s="8">
        <v>0</v>
      </c>
      <c r="AE178" s="8">
        <v>0</v>
      </c>
      <c r="AF178" s="8">
        <f t="shared" si="8"/>
        <v>2</v>
      </c>
      <c r="AG178" s="8">
        <f t="shared" si="9"/>
        <v>0</v>
      </c>
      <c r="AH178" s="8">
        <f t="shared" si="10"/>
        <v>2</v>
      </c>
      <c r="AI178" s="8">
        <f t="shared" si="11"/>
        <v>0</v>
      </c>
      <c r="AJ178" s="8" t="s">
        <v>658</v>
      </c>
      <c r="AK178" s="8" t="s">
        <v>241</v>
      </c>
      <c r="AL178" s="8" t="s">
        <v>647</v>
      </c>
    </row>
    <row r="179" spans="1:38" x14ac:dyDescent="0.35">
      <c r="A179" s="8">
        <v>451784</v>
      </c>
      <c r="B179" s="8">
        <v>113185</v>
      </c>
      <c r="C179" s="8" t="s">
        <v>188</v>
      </c>
      <c r="D179" s="8">
        <v>85227</v>
      </c>
      <c r="E179" s="8" t="s">
        <v>379</v>
      </c>
      <c r="F179" s="8">
        <v>2963968</v>
      </c>
      <c r="G179" s="8">
        <v>10.4</v>
      </c>
      <c r="H179" s="8" t="s">
        <v>190</v>
      </c>
      <c r="I179" s="59">
        <v>44435</v>
      </c>
      <c r="J179" s="8" t="s">
        <v>202</v>
      </c>
      <c r="K179" s="8" t="s">
        <v>192</v>
      </c>
      <c r="L179" s="8" t="s">
        <v>230</v>
      </c>
      <c r="M179" s="8" t="s">
        <v>223</v>
      </c>
      <c r="N179" s="8" t="s">
        <v>195</v>
      </c>
      <c r="O179" s="8" t="s">
        <v>224</v>
      </c>
      <c r="P179" s="8" t="s">
        <v>380</v>
      </c>
      <c r="R179" s="8" t="s">
        <v>366</v>
      </c>
      <c r="S179" s="8" t="s">
        <v>381</v>
      </c>
      <c r="T179" s="8" t="s">
        <v>201</v>
      </c>
      <c r="U179" s="8" t="s">
        <v>191</v>
      </c>
      <c r="V179" s="59">
        <v>45200</v>
      </c>
      <c r="W179" s="8" t="s">
        <v>207</v>
      </c>
      <c r="X179" s="8" t="s">
        <v>204</v>
      </c>
      <c r="Y179" s="8">
        <v>24</v>
      </c>
      <c r="Z179" s="8">
        <v>24</v>
      </c>
      <c r="AA179" s="8">
        <v>14</v>
      </c>
      <c r="AB179" s="8">
        <v>14</v>
      </c>
      <c r="AC179" s="8">
        <v>0</v>
      </c>
      <c r="AD179" s="8">
        <v>0</v>
      </c>
      <c r="AE179" s="8">
        <v>0</v>
      </c>
      <c r="AF179" s="8">
        <f t="shared" si="8"/>
        <v>10</v>
      </c>
      <c r="AG179" s="8">
        <f t="shared" si="9"/>
        <v>0</v>
      </c>
      <c r="AH179" s="8">
        <f t="shared" si="10"/>
        <v>10</v>
      </c>
      <c r="AI179" s="8">
        <f t="shared" si="11"/>
        <v>0</v>
      </c>
      <c r="AJ179" s="8" t="s">
        <v>658</v>
      </c>
      <c r="AK179" s="8" t="s">
        <v>241</v>
      </c>
      <c r="AL179" s="8" t="s">
        <v>647</v>
      </c>
    </row>
    <row r="180" spans="1:38" x14ac:dyDescent="0.35">
      <c r="A180" s="8">
        <v>451784</v>
      </c>
      <c r="B180" s="8">
        <v>113185</v>
      </c>
      <c r="C180" s="8" t="s">
        <v>188</v>
      </c>
      <c r="D180" s="8">
        <v>85227</v>
      </c>
      <c r="E180" s="8" t="s">
        <v>379</v>
      </c>
      <c r="F180" s="8">
        <v>2963968</v>
      </c>
      <c r="G180" s="8">
        <v>10.4</v>
      </c>
      <c r="H180" s="8" t="s">
        <v>190</v>
      </c>
      <c r="I180" s="59">
        <v>44435</v>
      </c>
      <c r="J180" s="8" t="s">
        <v>202</v>
      </c>
      <c r="K180" s="8" t="s">
        <v>192</v>
      </c>
      <c r="L180" s="8" t="s">
        <v>230</v>
      </c>
      <c r="M180" s="8" t="s">
        <v>223</v>
      </c>
      <c r="N180" s="8" t="s">
        <v>195</v>
      </c>
      <c r="O180" s="8" t="s">
        <v>224</v>
      </c>
      <c r="P180" s="8" t="s">
        <v>380</v>
      </c>
      <c r="R180" s="8" t="s">
        <v>366</v>
      </c>
      <c r="S180" s="8" t="s">
        <v>381</v>
      </c>
      <c r="T180" s="8" t="s">
        <v>201</v>
      </c>
      <c r="U180" s="8" t="s">
        <v>191</v>
      </c>
      <c r="V180" s="59">
        <v>45200</v>
      </c>
      <c r="W180" s="8" t="s">
        <v>203</v>
      </c>
      <c r="X180" s="8" t="s">
        <v>204</v>
      </c>
      <c r="Y180" s="8">
        <v>33</v>
      </c>
      <c r="Z180" s="8">
        <v>33</v>
      </c>
      <c r="AA180" s="8">
        <v>5</v>
      </c>
      <c r="AB180" s="8">
        <v>5</v>
      </c>
      <c r="AC180" s="8">
        <v>0</v>
      </c>
      <c r="AD180" s="8">
        <v>0</v>
      </c>
      <c r="AE180" s="8">
        <v>0</v>
      </c>
      <c r="AF180" s="8">
        <f t="shared" si="8"/>
        <v>28</v>
      </c>
      <c r="AG180" s="8">
        <f t="shared" si="9"/>
        <v>0</v>
      </c>
      <c r="AH180" s="8">
        <f t="shared" si="10"/>
        <v>28</v>
      </c>
      <c r="AI180" s="8">
        <f t="shared" si="11"/>
        <v>0</v>
      </c>
      <c r="AJ180" s="8" t="s">
        <v>658</v>
      </c>
      <c r="AK180" s="8" t="s">
        <v>241</v>
      </c>
      <c r="AL180" s="8" t="s">
        <v>647</v>
      </c>
    </row>
    <row r="181" spans="1:38" x14ac:dyDescent="0.35">
      <c r="A181" s="8">
        <v>451784</v>
      </c>
      <c r="B181" s="8">
        <v>113185</v>
      </c>
      <c r="C181" s="8" t="s">
        <v>188</v>
      </c>
      <c r="D181" s="8">
        <v>85227</v>
      </c>
      <c r="E181" s="8" t="s">
        <v>379</v>
      </c>
      <c r="F181" s="8">
        <v>2963968</v>
      </c>
      <c r="G181" s="8">
        <v>10.4</v>
      </c>
      <c r="H181" s="8" t="s">
        <v>190</v>
      </c>
      <c r="I181" s="59">
        <v>44435</v>
      </c>
      <c r="J181" s="8" t="s">
        <v>202</v>
      </c>
      <c r="K181" s="8" t="s">
        <v>192</v>
      </c>
      <c r="L181" s="8" t="s">
        <v>230</v>
      </c>
      <c r="M181" s="8" t="s">
        <v>223</v>
      </c>
      <c r="N181" s="8" t="s">
        <v>195</v>
      </c>
      <c r="O181" s="8" t="s">
        <v>224</v>
      </c>
      <c r="P181" s="8" t="s">
        <v>380</v>
      </c>
      <c r="R181" s="8" t="s">
        <v>366</v>
      </c>
      <c r="S181" s="8" t="s">
        <v>381</v>
      </c>
      <c r="T181" s="8" t="s">
        <v>201</v>
      </c>
      <c r="U181" s="8" t="s">
        <v>191</v>
      </c>
      <c r="V181" s="59">
        <v>45200</v>
      </c>
      <c r="W181" s="8" t="s">
        <v>203</v>
      </c>
      <c r="X181" s="8" t="s">
        <v>206</v>
      </c>
      <c r="Y181" s="8">
        <v>30</v>
      </c>
      <c r="Z181" s="8">
        <v>30</v>
      </c>
      <c r="AA181" s="8">
        <v>3</v>
      </c>
      <c r="AB181" s="8">
        <v>3</v>
      </c>
      <c r="AC181" s="8">
        <v>0</v>
      </c>
      <c r="AD181" s="8">
        <v>0</v>
      </c>
      <c r="AE181" s="8">
        <v>0</v>
      </c>
      <c r="AF181" s="8">
        <f t="shared" si="8"/>
        <v>27</v>
      </c>
      <c r="AG181" s="8">
        <f t="shared" si="9"/>
        <v>0</v>
      </c>
      <c r="AH181" s="8">
        <f t="shared" si="10"/>
        <v>27</v>
      </c>
      <c r="AI181" s="8">
        <f t="shared" si="11"/>
        <v>0</v>
      </c>
      <c r="AJ181" s="8" t="s">
        <v>658</v>
      </c>
      <c r="AK181" s="8" t="s">
        <v>241</v>
      </c>
      <c r="AL181" s="8" t="s">
        <v>647</v>
      </c>
    </row>
    <row r="182" spans="1:38" x14ac:dyDescent="0.35">
      <c r="A182" s="8">
        <v>460197</v>
      </c>
      <c r="B182" s="8">
        <v>110387</v>
      </c>
      <c r="C182" s="8" t="s">
        <v>188</v>
      </c>
      <c r="D182" s="8">
        <v>85351</v>
      </c>
      <c r="E182" s="8" t="s">
        <v>382</v>
      </c>
      <c r="F182" s="8">
        <v>2969223</v>
      </c>
      <c r="G182" s="8">
        <v>0.3</v>
      </c>
      <c r="H182" s="8" t="s">
        <v>190</v>
      </c>
      <c r="I182" s="59">
        <v>44463</v>
      </c>
      <c r="J182" s="8" t="s">
        <v>202</v>
      </c>
      <c r="K182" s="8" t="s">
        <v>213</v>
      </c>
      <c r="L182" s="8" t="s">
        <v>193</v>
      </c>
      <c r="M182" s="8" t="s">
        <v>223</v>
      </c>
      <c r="N182" s="8" t="s">
        <v>195</v>
      </c>
      <c r="O182" s="8" t="s">
        <v>224</v>
      </c>
      <c r="P182" s="8" t="s">
        <v>383</v>
      </c>
      <c r="R182" s="8" t="s">
        <v>384</v>
      </c>
      <c r="S182" s="8" t="s">
        <v>385</v>
      </c>
      <c r="T182" s="8" t="s">
        <v>201</v>
      </c>
      <c r="U182" s="8" t="s">
        <v>191</v>
      </c>
      <c r="V182" s="59">
        <v>45383</v>
      </c>
      <c r="W182" s="8" t="s">
        <v>203</v>
      </c>
      <c r="X182" s="8" t="s">
        <v>206</v>
      </c>
      <c r="Y182" s="8">
        <v>2</v>
      </c>
      <c r="Z182" s="8">
        <v>2</v>
      </c>
      <c r="AA182" s="8">
        <v>2</v>
      </c>
      <c r="AB182" s="8">
        <v>0</v>
      </c>
      <c r="AC182" s="8">
        <v>0</v>
      </c>
      <c r="AD182" s="8">
        <v>0</v>
      </c>
      <c r="AE182" s="8">
        <v>0</v>
      </c>
      <c r="AF182" s="8">
        <f t="shared" si="8"/>
        <v>2</v>
      </c>
      <c r="AG182" s="8">
        <f t="shared" si="9"/>
        <v>0</v>
      </c>
      <c r="AH182" s="8">
        <f t="shared" si="10"/>
        <v>2</v>
      </c>
      <c r="AI182" s="8">
        <f t="shared" si="11"/>
        <v>2</v>
      </c>
      <c r="AJ182" s="8" t="s">
        <v>384</v>
      </c>
      <c r="AK182" s="8" t="s">
        <v>322</v>
      </c>
      <c r="AL182" s="8" t="s">
        <v>647</v>
      </c>
    </row>
    <row r="183" spans="1:38" x14ac:dyDescent="0.35">
      <c r="A183" s="8">
        <v>460197</v>
      </c>
      <c r="B183" s="8">
        <v>110387</v>
      </c>
      <c r="C183" s="8" t="s">
        <v>188</v>
      </c>
      <c r="D183" s="8">
        <v>85351</v>
      </c>
      <c r="E183" s="8" t="s">
        <v>382</v>
      </c>
      <c r="F183" s="8">
        <v>2969223</v>
      </c>
      <c r="G183" s="8">
        <v>0.3</v>
      </c>
      <c r="H183" s="8" t="s">
        <v>190</v>
      </c>
      <c r="I183" s="59">
        <v>44463</v>
      </c>
      <c r="J183" s="8" t="s">
        <v>202</v>
      </c>
      <c r="K183" s="8" t="s">
        <v>213</v>
      </c>
      <c r="L183" s="8" t="s">
        <v>193</v>
      </c>
      <c r="M183" s="8" t="s">
        <v>223</v>
      </c>
      <c r="N183" s="8" t="s">
        <v>195</v>
      </c>
      <c r="O183" s="8" t="s">
        <v>224</v>
      </c>
      <c r="P183" s="8" t="s">
        <v>383</v>
      </c>
      <c r="R183" s="8" t="s">
        <v>384</v>
      </c>
      <c r="S183" s="8" t="s">
        <v>385</v>
      </c>
      <c r="T183" s="8" t="s">
        <v>201</v>
      </c>
      <c r="U183" s="8" t="s">
        <v>191</v>
      </c>
      <c r="V183" s="59">
        <v>45383</v>
      </c>
      <c r="W183" s="8" t="s">
        <v>203</v>
      </c>
      <c r="X183" s="8" t="s">
        <v>211</v>
      </c>
      <c r="Y183" s="8">
        <v>1</v>
      </c>
      <c r="Z183" s="8">
        <v>1</v>
      </c>
      <c r="AA183" s="8">
        <v>1</v>
      </c>
      <c r="AB183" s="8">
        <v>0</v>
      </c>
      <c r="AC183" s="8">
        <v>0</v>
      </c>
      <c r="AD183" s="8">
        <v>0</v>
      </c>
      <c r="AE183" s="8">
        <v>0</v>
      </c>
      <c r="AF183" s="8">
        <f t="shared" si="8"/>
        <v>1</v>
      </c>
      <c r="AG183" s="8">
        <f t="shared" si="9"/>
        <v>0</v>
      </c>
      <c r="AH183" s="8">
        <f t="shared" si="10"/>
        <v>1</v>
      </c>
      <c r="AI183" s="8">
        <f t="shared" si="11"/>
        <v>1</v>
      </c>
      <c r="AJ183" s="8" t="s">
        <v>384</v>
      </c>
      <c r="AK183" s="8" t="s">
        <v>322</v>
      </c>
      <c r="AL183" s="8" t="s">
        <v>647</v>
      </c>
    </row>
    <row r="184" spans="1:38" x14ac:dyDescent="0.35">
      <c r="A184" s="8">
        <v>448307</v>
      </c>
      <c r="B184" s="8">
        <v>122406</v>
      </c>
      <c r="C184" s="8" t="s">
        <v>188</v>
      </c>
      <c r="D184" s="8">
        <v>85688</v>
      </c>
      <c r="E184" s="8" t="s">
        <v>387</v>
      </c>
      <c r="F184" s="8">
        <v>2977664</v>
      </c>
      <c r="G184" s="8">
        <v>0.05</v>
      </c>
      <c r="H184" s="8" t="s">
        <v>190</v>
      </c>
      <c r="I184" s="59">
        <v>44391</v>
      </c>
      <c r="J184" s="8" t="s">
        <v>202</v>
      </c>
      <c r="K184" s="8" t="s">
        <v>213</v>
      </c>
      <c r="L184" s="8" t="s">
        <v>193</v>
      </c>
      <c r="M184" s="8" t="s">
        <v>195</v>
      </c>
      <c r="N184" s="8" t="s">
        <v>195</v>
      </c>
      <c r="O184" s="8" t="s">
        <v>224</v>
      </c>
      <c r="P184" s="8" t="s">
        <v>388</v>
      </c>
      <c r="R184" s="8" t="s">
        <v>389</v>
      </c>
      <c r="S184" s="8" t="s">
        <v>390</v>
      </c>
      <c r="T184" s="8" t="s">
        <v>391</v>
      </c>
      <c r="U184" s="8" t="s">
        <v>202</v>
      </c>
      <c r="V184" s="59">
        <v>45474</v>
      </c>
      <c r="W184" s="8" t="s">
        <v>203</v>
      </c>
      <c r="X184" s="8" t="s">
        <v>206</v>
      </c>
      <c r="Y184" s="8">
        <v>1</v>
      </c>
      <c r="Z184" s="8">
        <v>1</v>
      </c>
      <c r="AA184" s="8">
        <v>1</v>
      </c>
      <c r="AB184" s="8">
        <v>0</v>
      </c>
      <c r="AC184" s="8">
        <v>0</v>
      </c>
      <c r="AD184" s="8">
        <v>0</v>
      </c>
      <c r="AE184" s="8">
        <v>0</v>
      </c>
      <c r="AF184" s="8">
        <f t="shared" si="8"/>
        <v>1</v>
      </c>
      <c r="AG184" s="8">
        <f t="shared" si="9"/>
        <v>0</v>
      </c>
      <c r="AH184" s="8">
        <f t="shared" si="10"/>
        <v>1</v>
      </c>
      <c r="AI184" s="8">
        <f t="shared" si="11"/>
        <v>1</v>
      </c>
      <c r="AJ184" s="8" t="s">
        <v>658</v>
      </c>
      <c r="AK184" s="8" t="s">
        <v>241</v>
      </c>
      <c r="AL184" s="8" t="s">
        <v>647</v>
      </c>
    </row>
    <row r="185" spans="1:38" x14ac:dyDescent="0.35">
      <c r="A185" s="8">
        <v>455836</v>
      </c>
      <c r="B185" s="8">
        <v>115641</v>
      </c>
      <c r="C185" s="8" t="s">
        <v>188</v>
      </c>
      <c r="D185" s="8">
        <v>85691</v>
      </c>
      <c r="E185" s="8" t="s">
        <v>392</v>
      </c>
      <c r="F185" s="8">
        <v>2977665</v>
      </c>
      <c r="G185" s="8">
        <v>0.12</v>
      </c>
      <c r="H185" s="8" t="s">
        <v>190</v>
      </c>
      <c r="I185" s="59">
        <v>44428</v>
      </c>
      <c r="J185" s="8" t="s">
        <v>202</v>
      </c>
      <c r="K185" s="8" t="s">
        <v>213</v>
      </c>
      <c r="L185" s="8" t="s">
        <v>193</v>
      </c>
      <c r="M185" s="8" t="s">
        <v>195</v>
      </c>
      <c r="N185" s="8" t="s">
        <v>195</v>
      </c>
      <c r="O185" s="8" t="s">
        <v>224</v>
      </c>
      <c r="P185" s="8" t="s">
        <v>393</v>
      </c>
      <c r="R185" s="8" t="s">
        <v>325</v>
      </c>
      <c r="S185" s="8" t="s">
        <v>394</v>
      </c>
      <c r="T185" s="8" t="s">
        <v>391</v>
      </c>
      <c r="U185" s="8" t="s">
        <v>202</v>
      </c>
      <c r="V185" s="59">
        <v>45498</v>
      </c>
      <c r="W185" s="8" t="s">
        <v>203</v>
      </c>
      <c r="X185" s="8" t="s">
        <v>206</v>
      </c>
      <c r="Y185" s="8">
        <v>1</v>
      </c>
      <c r="Z185" s="8">
        <v>1</v>
      </c>
      <c r="AA185" s="8">
        <v>1</v>
      </c>
      <c r="AB185" s="8">
        <v>0</v>
      </c>
      <c r="AC185" s="8">
        <v>0</v>
      </c>
      <c r="AD185" s="8">
        <v>0</v>
      </c>
      <c r="AE185" s="8">
        <v>0</v>
      </c>
      <c r="AF185" s="8">
        <f t="shared" si="8"/>
        <v>1</v>
      </c>
      <c r="AG185" s="8">
        <f t="shared" si="9"/>
        <v>0</v>
      </c>
      <c r="AH185" s="8">
        <f t="shared" si="10"/>
        <v>1</v>
      </c>
      <c r="AI185" s="8">
        <f t="shared" si="11"/>
        <v>1</v>
      </c>
      <c r="AJ185" s="8" t="s">
        <v>658</v>
      </c>
      <c r="AK185" s="8" t="s">
        <v>241</v>
      </c>
      <c r="AL185" s="8" t="s">
        <v>647</v>
      </c>
    </row>
    <row r="186" spans="1:38" x14ac:dyDescent="0.35">
      <c r="A186" s="8">
        <v>453511</v>
      </c>
      <c r="B186" s="8">
        <v>111774</v>
      </c>
      <c r="C186" s="8" t="s">
        <v>188</v>
      </c>
      <c r="D186" s="8">
        <v>72715</v>
      </c>
      <c r="E186" s="8" t="s">
        <v>287</v>
      </c>
      <c r="F186" s="8">
        <v>2997295</v>
      </c>
      <c r="G186" s="8">
        <v>3.13</v>
      </c>
      <c r="H186" s="8" t="s">
        <v>222</v>
      </c>
      <c r="I186" s="59">
        <v>44505</v>
      </c>
      <c r="J186" s="8" t="s">
        <v>202</v>
      </c>
      <c r="K186" s="8" t="s">
        <v>192</v>
      </c>
      <c r="L186" s="8" t="s">
        <v>193</v>
      </c>
      <c r="M186" s="8" t="s">
        <v>223</v>
      </c>
      <c r="N186" s="8" t="s">
        <v>195</v>
      </c>
      <c r="O186" s="8" t="s">
        <v>224</v>
      </c>
      <c r="P186" s="8" t="s">
        <v>266</v>
      </c>
      <c r="R186" s="8" t="s">
        <v>267</v>
      </c>
      <c r="S186" s="8" t="s">
        <v>288</v>
      </c>
      <c r="T186" s="8" t="s">
        <v>201</v>
      </c>
      <c r="U186" s="8" t="s">
        <v>191</v>
      </c>
      <c r="V186" s="59">
        <v>44711</v>
      </c>
      <c r="W186" s="8" t="s">
        <v>207</v>
      </c>
      <c r="X186" s="8" t="s">
        <v>204</v>
      </c>
      <c r="Y186" s="8">
        <v>14</v>
      </c>
      <c r="Z186" s="8">
        <v>14</v>
      </c>
      <c r="AA186" s="8">
        <v>13</v>
      </c>
      <c r="AB186" s="8">
        <v>7</v>
      </c>
      <c r="AC186" s="8">
        <v>0</v>
      </c>
      <c r="AD186" s="8">
        <v>0</v>
      </c>
      <c r="AE186" s="8">
        <v>0</v>
      </c>
      <c r="AF186" s="8">
        <f t="shared" si="8"/>
        <v>7</v>
      </c>
      <c r="AG186" s="8">
        <f t="shared" si="9"/>
        <v>0</v>
      </c>
      <c r="AH186" s="8">
        <f t="shared" si="10"/>
        <v>7</v>
      </c>
      <c r="AI186" s="8">
        <f t="shared" si="11"/>
        <v>6</v>
      </c>
      <c r="AJ186" s="8" t="s">
        <v>251</v>
      </c>
      <c r="AK186" s="8" t="s">
        <v>63</v>
      </c>
      <c r="AL186" s="8" t="s">
        <v>670</v>
      </c>
    </row>
    <row r="187" spans="1:38" x14ac:dyDescent="0.35">
      <c r="A187" s="8">
        <v>453511</v>
      </c>
      <c r="B187" s="8">
        <v>111774</v>
      </c>
      <c r="C187" s="8" t="s">
        <v>188</v>
      </c>
      <c r="D187" s="8">
        <v>72715</v>
      </c>
      <c r="E187" s="8" t="s">
        <v>287</v>
      </c>
      <c r="F187" s="8">
        <v>2997295</v>
      </c>
      <c r="G187" s="8">
        <v>3.13</v>
      </c>
      <c r="H187" s="8" t="s">
        <v>222</v>
      </c>
      <c r="I187" s="59">
        <v>44505</v>
      </c>
      <c r="J187" s="8" t="s">
        <v>202</v>
      </c>
      <c r="K187" s="8" t="s">
        <v>192</v>
      </c>
      <c r="L187" s="8" t="s">
        <v>193</v>
      </c>
      <c r="M187" s="8" t="s">
        <v>223</v>
      </c>
      <c r="N187" s="8" t="s">
        <v>195</v>
      </c>
      <c r="O187" s="8" t="s">
        <v>224</v>
      </c>
      <c r="P187" s="8" t="s">
        <v>266</v>
      </c>
      <c r="R187" s="8" t="s">
        <v>267</v>
      </c>
      <c r="S187" s="8" t="s">
        <v>288</v>
      </c>
      <c r="T187" s="8" t="s">
        <v>201</v>
      </c>
      <c r="U187" s="8" t="s">
        <v>191</v>
      </c>
      <c r="V187" s="59">
        <v>44711</v>
      </c>
      <c r="W187" s="8" t="s">
        <v>203</v>
      </c>
      <c r="X187" s="8" t="s">
        <v>204</v>
      </c>
      <c r="Y187" s="8">
        <v>16</v>
      </c>
      <c r="Z187" s="8">
        <v>16</v>
      </c>
      <c r="AA187" s="8">
        <v>16</v>
      </c>
      <c r="AB187" s="8">
        <v>4</v>
      </c>
      <c r="AC187" s="8">
        <v>0</v>
      </c>
      <c r="AD187" s="8">
        <v>0</v>
      </c>
      <c r="AE187" s="8">
        <v>0</v>
      </c>
      <c r="AF187" s="8">
        <f t="shared" si="8"/>
        <v>12</v>
      </c>
      <c r="AG187" s="8">
        <f t="shared" si="9"/>
        <v>0</v>
      </c>
      <c r="AH187" s="8">
        <f t="shared" si="10"/>
        <v>12</v>
      </c>
      <c r="AI187" s="8">
        <f t="shared" si="11"/>
        <v>12</v>
      </c>
      <c r="AJ187" s="8" t="s">
        <v>251</v>
      </c>
      <c r="AK187" s="8" t="s">
        <v>63</v>
      </c>
      <c r="AL187" s="8" t="s">
        <v>670</v>
      </c>
    </row>
    <row r="188" spans="1:38" x14ac:dyDescent="0.35">
      <c r="A188" s="8">
        <v>453511</v>
      </c>
      <c r="B188" s="8">
        <v>111774</v>
      </c>
      <c r="C188" s="8" t="s">
        <v>188</v>
      </c>
      <c r="D188" s="8">
        <v>72715</v>
      </c>
      <c r="E188" s="8" t="s">
        <v>287</v>
      </c>
      <c r="F188" s="8">
        <v>2997295</v>
      </c>
      <c r="G188" s="8">
        <v>3.13</v>
      </c>
      <c r="H188" s="8" t="s">
        <v>222</v>
      </c>
      <c r="I188" s="59">
        <v>44505</v>
      </c>
      <c r="J188" s="8" t="s">
        <v>202</v>
      </c>
      <c r="K188" s="8" t="s">
        <v>192</v>
      </c>
      <c r="L188" s="8" t="s">
        <v>193</v>
      </c>
      <c r="M188" s="8" t="s">
        <v>223</v>
      </c>
      <c r="N188" s="8" t="s">
        <v>195</v>
      </c>
      <c r="O188" s="8" t="s">
        <v>224</v>
      </c>
      <c r="P188" s="8" t="s">
        <v>266</v>
      </c>
      <c r="R188" s="8" t="s">
        <v>267</v>
      </c>
      <c r="S188" s="8" t="s">
        <v>288</v>
      </c>
      <c r="T188" s="8" t="s">
        <v>201</v>
      </c>
      <c r="U188" s="8" t="s">
        <v>191</v>
      </c>
      <c r="V188" s="59">
        <v>44711</v>
      </c>
      <c r="W188" s="8" t="s">
        <v>203</v>
      </c>
      <c r="X188" s="8" t="s">
        <v>206</v>
      </c>
      <c r="Y188" s="8">
        <v>56</v>
      </c>
      <c r="Z188" s="8">
        <v>56</v>
      </c>
      <c r="AA188" s="8">
        <v>55</v>
      </c>
      <c r="AB188" s="8">
        <v>21</v>
      </c>
      <c r="AC188" s="8">
        <v>0</v>
      </c>
      <c r="AD188" s="8">
        <v>0</v>
      </c>
      <c r="AE188" s="8">
        <v>0</v>
      </c>
      <c r="AF188" s="8">
        <f t="shared" si="8"/>
        <v>35</v>
      </c>
      <c r="AG188" s="8">
        <f t="shared" si="9"/>
        <v>0</v>
      </c>
      <c r="AH188" s="8">
        <f t="shared" si="10"/>
        <v>35</v>
      </c>
      <c r="AI188" s="8">
        <f t="shared" si="11"/>
        <v>34</v>
      </c>
      <c r="AJ188" s="8" t="s">
        <v>251</v>
      </c>
      <c r="AK188" s="8" t="s">
        <v>63</v>
      </c>
      <c r="AL188" s="8" t="s">
        <v>670</v>
      </c>
    </row>
    <row r="189" spans="1:38" x14ac:dyDescent="0.35">
      <c r="A189" s="8">
        <v>453511</v>
      </c>
      <c r="B189" s="8">
        <v>111774</v>
      </c>
      <c r="C189" s="8" t="s">
        <v>188</v>
      </c>
      <c r="D189" s="8">
        <v>72715</v>
      </c>
      <c r="E189" s="8" t="s">
        <v>287</v>
      </c>
      <c r="F189" s="8">
        <v>2997295</v>
      </c>
      <c r="G189" s="8">
        <v>3.13</v>
      </c>
      <c r="H189" s="8" t="s">
        <v>222</v>
      </c>
      <c r="I189" s="59">
        <v>44505</v>
      </c>
      <c r="J189" s="8" t="s">
        <v>202</v>
      </c>
      <c r="K189" s="8" t="s">
        <v>192</v>
      </c>
      <c r="L189" s="8" t="s">
        <v>193</v>
      </c>
      <c r="M189" s="8" t="s">
        <v>223</v>
      </c>
      <c r="N189" s="8" t="s">
        <v>195</v>
      </c>
      <c r="O189" s="8" t="s">
        <v>224</v>
      </c>
      <c r="P189" s="8" t="s">
        <v>266</v>
      </c>
      <c r="R189" s="8" t="s">
        <v>267</v>
      </c>
      <c r="S189" s="8" t="s">
        <v>288</v>
      </c>
      <c r="T189" s="8" t="s">
        <v>201</v>
      </c>
      <c r="U189" s="8" t="s">
        <v>191</v>
      </c>
      <c r="V189" s="59">
        <v>44711</v>
      </c>
      <c r="W189" s="8" t="s">
        <v>203</v>
      </c>
      <c r="X189" s="8" t="s">
        <v>211</v>
      </c>
      <c r="Y189" s="8">
        <v>13</v>
      </c>
      <c r="Z189" s="8">
        <v>13</v>
      </c>
      <c r="AA189" s="8">
        <v>13</v>
      </c>
      <c r="AB189" s="8">
        <v>3</v>
      </c>
      <c r="AC189" s="8">
        <v>0</v>
      </c>
      <c r="AD189" s="8">
        <v>0</v>
      </c>
      <c r="AE189" s="8">
        <v>0</v>
      </c>
      <c r="AF189" s="8">
        <f t="shared" si="8"/>
        <v>10</v>
      </c>
      <c r="AG189" s="8">
        <f t="shared" si="9"/>
        <v>0</v>
      </c>
      <c r="AH189" s="8">
        <f t="shared" si="10"/>
        <v>10</v>
      </c>
      <c r="AI189" s="8">
        <f t="shared" si="11"/>
        <v>10</v>
      </c>
      <c r="AJ189" s="8" t="s">
        <v>251</v>
      </c>
      <c r="AK189" s="8" t="s">
        <v>63</v>
      </c>
      <c r="AL189" s="8" t="s">
        <v>670</v>
      </c>
    </row>
    <row r="190" spans="1:38" x14ac:dyDescent="0.35">
      <c r="A190" s="8">
        <v>453511</v>
      </c>
      <c r="B190" s="8">
        <v>111774</v>
      </c>
      <c r="C190" s="8" t="s">
        <v>188</v>
      </c>
      <c r="D190" s="8">
        <v>72715</v>
      </c>
      <c r="E190" s="8" t="s">
        <v>287</v>
      </c>
      <c r="F190" s="8">
        <v>2997295</v>
      </c>
      <c r="G190" s="8">
        <v>3.13</v>
      </c>
      <c r="H190" s="8" t="s">
        <v>222</v>
      </c>
      <c r="I190" s="59">
        <v>44505</v>
      </c>
      <c r="J190" s="8" t="s">
        <v>202</v>
      </c>
      <c r="K190" s="8" t="s">
        <v>192</v>
      </c>
      <c r="L190" s="8" t="s">
        <v>230</v>
      </c>
      <c r="M190" s="8" t="s">
        <v>223</v>
      </c>
      <c r="N190" s="8" t="s">
        <v>195</v>
      </c>
      <c r="O190" s="8" t="s">
        <v>224</v>
      </c>
      <c r="P190" s="8" t="s">
        <v>266</v>
      </c>
      <c r="R190" s="8" t="s">
        <v>267</v>
      </c>
      <c r="S190" s="8" t="s">
        <v>288</v>
      </c>
      <c r="T190" s="8" t="s">
        <v>201</v>
      </c>
      <c r="U190" s="8" t="s">
        <v>191</v>
      </c>
      <c r="V190" s="59">
        <v>44711</v>
      </c>
      <c r="W190" s="8" t="s">
        <v>203</v>
      </c>
      <c r="X190" s="8" t="s">
        <v>204</v>
      </c>
      <c r="Y190" s="8">
        <v>7</v>
      </c>
      <c r="Z190" s="8">
        <v>7</v>
      </c>
      <c r="AA190" s="8">
        <v>7</v>
      </c>
      <c r="AB190" s="8">
        <v>7</v>
      </c>
      <c r="AC190" s="8">
        <v>0</v>
      </c>
      <c r="AD190" s="8">
        <v>0</v>
      </c>
      <c r="AE190" s="8">
        <v>0</v>
      </c>
      <c r="AF190" s="8">
        <f t="shared" si="8"/>
        <v>0</v>
      </c>
      <c r="AG190" s="8">
        <f t="shared" si="9"/>
        <v>0</v>
      </c>
      <c r="AH190" s="8">
        <f t="shared" si="10"/>
        <v>0</v>
      </c>
      <c r="AI190" s="8">
        <f t="shared" si="11"/>
        <v>0</v>
      </c>
      <c r="AJ190" s="8" t="s">
        <v>251</v>
      </c>
      <c r="AK190" s="8" t="s">
        <v>63</v>
      </c>
      <c r="AL190" s="8" t="s">
        <v>670</v>
      </c>
    </row>
    <row r="191" spans="1:38" x14ac:dyDescent="0.35">
      <c r="A191" s="8">
        <v>453511</v>
      </c>
      <c r="B191" s="8">
        <v>111774</v>
      </c>
      <c r="C191" s="8" t="s">
        <v>188</v>
      </c>
      <c r="D191" s="8">
        <v>72715</v>
      </c>
      <c r="E191" s="8" t="s">
        <v>287</v>
      </c>
      <c r="F191" s="8">
        <v>2997295</v>
      </c>
      <c r="G191" s="8">
        <v>3.13</v>
      </c>
      <c r="H191" s="8" t="s">
        <v>222</v>
      </c>
      <c r="I191" s="59">
        <v>44505</v>
      </c>
      <c r="J191" s="8" t="s">
        <v>202</v>
      </c>
      <c r="K191" s="8" t="s">
        <v>192</v>
      </c>
      <c r="L191" s="8" t="s">
        <v>230</v>
      </c>
      <c r="M191" s="8" t="s">
        <v>223</v>
      </c>
      <c r="N191" s="8" t="s">
        <v>195</v>
      </c>
      <c r="O191" s="8" t="s">
        <v>224</v>
      </c>
      <c r="P191" s="8" t="s">
        <v>266</v>
      </c>
      <c r="R191" s="8" t="s">
        <v>267</v>
      </c>
      <c r="S191" s="8" t="s">
        <v>288</v>
      </c>
      <c r="T191" s="8" t="s">
        <v>201</v>
      </c>
      <c r="U191" s="8" t="s">
        <v>191</v>
      </c>
      <c r="V191" s="59">
        <v>44711</v>
      </c>
      <c r="W191" s="8" t="s">
        <v>203</v>
      </c>
      <c r="X191" s="8" t="s">
        <v>206</v>
      </c>
      <c r="Y191" s="8">
        <v>6</v>
      </c>
      <c r="Z191" s="8">
        <v>6</v>
      </c>
      <c r="AA191" s="8">
        <v>4</v>
      </c>
      <c r="AB191" s="8">
        <v>4</v>
      </c>
      <c r="AC191" s="8">
        <v>0</v>
      </c>
      <c r="AD191" s="8">
        <v>0</v>
      </c>
      <c r="AE191" s="8">
        <v>0</v>
      </c>
      <c r="AF191" s="8">
        <f t="shared" si="8"/>
        <v>2</v>
      </c>
      <c r="AG191" s="8">
        <f t="shared" si="9"/>
        <v>0</v>
      </c>
      <c r="AH191" s="8">
        <f t="shared" si="10"/>
        <v>2</v>
      </c>
      <c r="AI191" s="8">
        <f t="shared" si="11"/>
        <v>0</v>
      </c>
      <c r="AJ191" s="8" t="s">
        <v>251</v>
      </c>
      <c r="AK191" s="8" t="s">
        <v>63</v>
      </c>
      <c r="AL191" s="8" t="s">
        <v>670</v>
      </c>
    </row>
    <row r="192" spans="1:38" x14ac:dyDescent="0.35">
      <c r="A192" s="8">
        <v>453511</v>
      </c>
      <c r="B192" s="8">
        <v>111774</v>
      </c>
      <c r="C192" s="8" t="s">
        <v>188</v>
      </c>
      <c r="D192" s="8">
        <v>72715</v>
      </c>
      <c r="E192" s="8" t="s">
        <v>287</v>
      </c>
      <c r="F192" s="8">
        <v>2997295</v>
      </c>
      <c r="G192" s="8">
        <v>3.13</v>
      </c>
      <c r="H192" s="8" t="s">
        <v>222</v>
      </c>
      <c r="I192" s="59">
        <v>44505</v>
      </c>
      <c r="J192" s="8" t="s">
        <v>202</v>
      </c>
      <c r="K192" s="8" t="s">
        <v>192</v>
      </c>
      <c r="L192" s="8" t="s">
        <v>193</v>
      </c>
      <c r="M192" s="8" t="s">
        <v>223</v>
      </c>
      <c r="N192" s="8" t="s">
        <v>195</v>
      </c>
      <c r="O192" s="8" t="s">
        <v>224</v>
      </c>
      <c r="P192" s="8" t="s">
        <v>266</v>
      </c>
      <c r="R192" s="8" t="s">
        <v>267</v>
      </c>
      <c r="S192" s="8" t="s">
        <v>288</v>
      </c>
      <c r="T192" s="8" t="s">
        <v>201</v>
      </c>
      <c r="U192" s="8" t="s">
        <v>191</v>
      </c>
      <c r="V192" s="59">
        <v>44711</v>
      </c>
      <c r="W192" s="8" t="s">
        <v>203</v>
      </c>
      <c r="X192" s="8" t="s">
        <v>554</v>
      </c>
      <c r="Y192" s="8">
        <v>0</v>
      </c>
      <c r="Z192" s="8">
        <v>0</v>
      </c>
      <c r="AA192" s="8">
        <v>0</v>
      </c>
      <c r="AB192" s="8">
        <v>0</v>
      </c>
      <c r="AC192" s="8">
        <v>1</v>
      </c>
      <c r="AD192" s="8">
        <v>1</v>
      </c>
      <c r="AE192" s="8">
        <v>0</v>
      </c>
      <c r="AF192" s="8">
        <f t="shared" si="8"/>
        <v>0</v>
      </c>
      <c r="AG192" s="8">
        <f t="shared" si="9"/>
        <v>1</v>
      </c>
      <c r="AH192" s="8">
        <f t="shared" si="10"/>
        <v>-1</v>
      </c>
      <c r="AI192" s="8">
        <f t="shared" si="11"/>
        <v>0</v>
      </c>
      <c r="AJ192" s="8" t="s">
        <v>251</v>
      </c>
      <c r="AK192" s="8" t="s">
        <v>63</v>
      </c>
      <c r="AL192" s="8" t="s">
        <v>670</v>
      </c>
    </row>
    <row r="193" spans="1:38" x14ac:dyDescent="0.35">
      <c r="A193" s="8">
        <v>462842</v>
      </c>
      <c r="B193" s="8">
        <v>113255</v>
      </c>
      <c r="C193" s="8" t="s">
        <v>188</v>
      </c>
      <c r="D193" s="8">
        <v>86288</v>
      </c>
      <c r="E193" s="8" t="s">
        <v>424</v>
      </c>
      <c r="F193" s="8">
        <v>2997713</v>
      </c>
      <c r="G193" s="8">
        <v>0.24</v>
      </c>
      <c r="H193" s="8" t="s">
        <v>190</v>
      </c>
      <c r="I193" s="59">
        <v>44538</v>
      </c>
      <c r="J193" s="8" t="s">
        <v>202</v>
      </c>
      <c r="K193" s="8" t="s">
        <v>213</v>
      </c>
      <c r="L193" s="8" t="s">
        <v>193</v>
      </c>
      <c r="M193" s="8" t="s">
        <v>195</v>
      </c>
      <c r="N193" s="8" t="s">
        <v>195</v>
      </c>
      <c r="O193" s="8" t="s">
        <v>196</v>
      </c>
      <c r="P193" s="8" t="s">
        <v>425</v>
      </c>
      <c r="R193" s="8" t="s">
        <v>426</v>
      </c>
      <c r="S193" s="8" t="s">
        <v>427</v>
      </c>
      <c r="T193" s="8" t="s">
        <v>201</v>
      </c>
      <c r="U193" s="8" t="s">
        <v>202</v>
      </c>
      <c r="V193" s="59">
        <v>45658</v>
      </c>
      <c r="W193" s="8" t="s">
        <v>223</v>
      </c>
      <c r="X193" s="8" t="s">
        <v>231</v>
      </c>
      <c r="Y193" s="8">
        <v>1</v>
      </c>
      <c r="Z193" s="8">
        <v>1</v>
      </c>
      <c r="AA193" s="8">
        <v>1</v>
      </c>
      <c r="AB193" s="8">
        <v>0</v>
      </c>
      <c r="AC193" s="8">
        <v>1</v>
      </c>
      <c r="AD193" s="8">
        <v>1</v>
      </c>
      <c r="AE193" s="8">
        <v>1</v>
      </c>
      <c r="AF193" s="8">
        <f t="shared" si="8"/>
        <v>1</v>
      </c>
      <c r="AG193" s="8">
        <f t="shared" si="9"/>
        <v>0</v>
      </c>
      <c r="AH193" s="8">
        <f t="shared" si="10"/>
        <v>1</v>
      </c>
      <c r="AI193" s="8">
        <f t="shared" si="11"/>
        <v>1</v>
      </c>
      <c r="AJ193" s="8" t="s">
        <v>658</v>
      </c>
      <c r="AK193" s="8" t="s">
        <v>241</v>
      </c>
      <c r="AL193" s="8" t="s">
        <v>647</v>
      </c>
    </row>
    <row r="194" spans="1:38" x14ac:dyDescent="0.35">
      <c r="A194" s="8">
        <v>457657</v>
      </c>
      <c r="B194" s="8">
        <v>132185</v>
      </c>
      <c r="C194" s="8" t="s">
        <v>188</v>
      </c>
      <c r="D194" s="8">
        <v>86290</v>
      </c>
      <c r="E194" s="8" t="s">
        <v>433</v>
      </c>
      <c r="F194" s="8">
        <v>2997716</v>
      </c>
      <c r="G194" s="8">
        <v>0.25</v>
      </c>
      <c r="H194" s="8" t="s">
        <v>190</v>
      </c>
      <c r="I194" s="59">
        <v>44538</v>
      </c>
      <c r="J194" s="8" t="s">
        <v>202</v>
      </c>
      <c r="K194" s="8" t="s">
        <v>213</v>
      </c>
      <c r="L194" s="8" t="s">
        <v>193</v>
      </c>
      <c r="M194" s="8" t="s">
        <v>434</v>
      </c>
      <c r="N194" s="8" t="s">
        <v>195</v>
      </c>
      <c r="O194" s="8" t="s">
        <v>224</v>
      </c>
      <c r="P194" s="8" t="s">
        <v>435</v>
      </c>
      <c r="R194" s="8" t="s">
        <v>300</v>
      </c>
      <c r="S194" s="8" t="s">
        <v>436</v>
      </c>
      <c r="T194" s="8" t="s">
        <v>201</v>
      </c>
      <c r="U194" s="8" t="s">
        <v>191</v>
      </c>
      <c r="V194" s="59">
        <v>45567</v>
      </c>
      <c r="W194" s="8" t="s">
        <v>203</v>
      </c>
      <c r="X194" s="8" t="s">
        <v>206</v>
      </c>
      <c r="Y194" s="8">
        <v>1</v>
      </c>
      <c r="Z194" s="8">
        <v>1</v>
      </c>
      <c r="AA194" s="8">
        <v>1</v>
      </c>
      <c r="AB194" s="8">
        <v>0</v>
      </c>
      <c r="AC194" s="8">
        <v>0</v>
      </c>
      <c r="AD194" s="8">
        <v>0</v>
      </c>
      <c r="AE194" s="8">
        <v>0</v>
      </c>
      <c r="AF194" s="8">
        <f t="shared" si="8"/>
        <v>1</v>
      </c>
      <c r="AG194" s="8">
        <f t="shared" si="9"/>
        <v>0</v>
      </c>
      <c r="AH194" s="8">
        <f t="shared" si="10"/>
        <v>1</v>
      </c>
      <c r="AI194" s="8">
        <f t="shared" si="11"/>
        <v>1</v>
      </c>
      <c r="AJ194" s="8" t="s">
        <v>601</v>
      </c>
      <c r="AK194" s="8" t="s">
        <v>205</v>
      </c>
      <c r="AL194" s="8" t="s">
        <v>647</v>
      </c>
    </row>
    <row r="195" spans="1:38" x14ac:dyDescent="0.35">
      <c r="A195" s="8">
        <v>460596</v>
      </c>
      <c r="B195" s="8">
        <v>114123</v>
      </c>
      <c r="C195" s="8" t="s">
        <v>188</v>
      </c>
      <c r="D195" s="8">
        <v>86534</v>
      </c>
      <c r="E195" s="8" t="s">
        <v>800</v>
      </c>
      <c r="F195" s="8">
        <v>3008521</v>
      </c>
      <c r="G195" s="8">
        <v>0.41</v>
      </c>
      <c r="H195" s="8" t="s">
        <v>666</v>
      </c>
      <c r="I195" s="59">
        <v>44596</v>
      </c>
      <c r="J195" s="8" t="s">
        <v>202</v>
      </c>
      <c r="K195" s="8" t="s">
        <v>213</v>
      </c>
      <c r="L195" s="8" t="s">
        <v>193</v>
      </c>
      <c r="M195" s="8" t="s">
        <v>223</v>
      </c>
      <c r="N195" s="8" t="s">
        <v>195</v>
      </c>
      <c r="O195" s="8" t="s">
        <v>224</v>
      </c>
      <c r="P195" s="8" t="s">
        <v>801</v>
      </c>
      <c r="R195" s="8" t="s">
        <v>802</v>
      </c>
      <c r="S195" s="8" t="s">
        <v>803</v>
      </c>
      <c r="T195" s="8" t="s">
        <v>391</v>
      </c>
      <c r="U195" s="8" t="s">
        <v>191</v>
      </c>
      <c r="W195" s="8" t="s">
        <v>203</v>
      </c>
      <c r="X195" s="8" t="s">
        <v>554</v>
      </c>
      <c r="Y195" s="8">
        <v>2</v>
      </c>
      <c r="Z195" s="8">
        <v>2</v>
      </c>
      <c r="AA195" s="8">
        <v>0</v>
      </c>
      <c r="AB195" s="8">
        <v>0</v>
      </c>
      <c r="AC195" s="8">
        <v>0</v>
      </c>
      <c r="AD195" s="8">
        <v>0</v>
      </c>
      <c r="AE195" s="8">
        <v>0</v>
      </c>
      <c r="AF195" s="8">
        <f t="shared" si="8"/>
        <v>2</v>
      </c>
      <c r="AG195" s="8">
        <f t="shared" si="9"/>
        <v>0</v>
      </c>
      <c r="AH195" s="8">
        <f t="shared" si="10"/>
        <v>2</v>
      </c>
      <c r="AI195" s="8">
        <f t="shared" si="11"/>
        <v>0</v>
      </c>
      <c r="AJ195" s="8" t="s">
        <v>802</v>
      </c>
      <c r="AK195" s="8" t="s">
        <v>322</v>
      </c>
      <c r="AL195" s="8" t="s">
        <v>647</v>
      </c>
    </row>
    <row r="196" spans="1:38" x14ac:dyDescent="0.35">
      <c r="A196" s="8">
        <v>447989</v>
      </c>
      <c r="B196" s="8">
        <v>129612</v>
      </c>
      <c r="C196" s="8" t="s">
        <v>188</v>
      </c>
      <c r="D196" s="8">
        <v>86535</v>
      </c>
      <c r="E196" s="8" t="s">
        <v>804</v>
      </c>
      <c r="F196" s="8">
        <v>3008522</v>
      </c>
      <c r="G196" s="8">
        <v>0.08</v>
      </c>
      <c r="H196" s="8" t="s">
        <v>190</v>
      </c>
      <c r="I196" s="59">
        <v>44497</v>
      </c>
      <c r="J196" s="8" t="s">
        <v>202</v>
      </c>
      <c r="K196" s="8" t="s">
        <v>192</v>
      </c>
      <c r="L196" s="8" t="s">
        <v>193</v>
      </c>
      <c r="M196" s="8" t="s">
        <v>556</v>
      </c>
      <c r="N196" s="8" t="s">
        <v>195</v>
      </c>
      <c r="O196" s="8" t="s">
        <v>196</v>
      </c>
      <c r="P196" s="8" t="s">
        <v>805</v>
      </c>
      <c r="R196" s="8" t="s">
        <v>188</v>
      </c>
      <c r="S196" s="8" t="s">
        <v>806</v>
      </c>
      <c r="T196" s="8" t="s">
        <v>201</v>
      </c>
      <c r="U196" s="8" t="s">
        <v>202</v>
      </c>
      <c r="V196" s="59">
        <v>44927</v>
      </c>
      <c r="W196" s="8" t="s">
        <v>207</v>
      </c>
      <c r="X196" s="8" t="s">
        <v>231</v>
      </c>
      <c r="Y196" s="8">
        <v>15</v>
      </c>
      <c r="Z196" s="8">
        <v>15</v>
      </c>
      <c r="AA196" s="8">
        <v>15</v>
      </c>
      <c r="AB196" s="8">
        <v>0</v>
      </c>
      <c r="AC196" s="8">
        <v>0</v>
      </c>
      <c r="AD196" s="8">
        <v>0</v>
      </c>
      <c r="AE196" s="8">
        <v>0</v>
      </c>
      <c r="AF196" s="8">
        <f t="shared" si="8"/>
        <v>15</v>
      </c>
      <c r="AG196" s="8">
        <f t="shared" si="9"/>
        <v>0</v>
      </c>
      <c r="AH196" s="8">
        <f t="shared" si="10"/>
        <v>15</v>
      </c>
      <c r="AI196" s="8">
        <f t="shared" si="11"/>
        <v>15</v>
      </c>
      <c r="AJ196" s="8" t="s">
        <v>188</v>
      </c>
      <c r="AK196" s="8" t="s">
        <v>217</v>
      </c>
      <c r="AL196" s="8" t="s">
        <v>647</v>
      </c>
    </row>
    <row r="197" spans="1:38" x14ac:dyDescent="0.35">
      <c r="A197" s="8">
        <v>455940</v>
      </c>
      <c r="B197" s="8">
        <v>114697</v>
      </c>
      <c r="C197" s="8" t="s">
        <v>188</v>
      </c>
      <c r="D197" s="8">
        <v>86555</v>
      </c>
      <c r="E197" s="8" t="s">
        <v>807</v>
      </c>
      <c r="F197" s="8">
        <v>3008526</v>
      </c>
      <c r="G197" s="8">
        <v>0.21</v>
      </c>
      <c r="H197" s="8" t="s">
        <v>190</v>
      </c>
      <c r="I197" s="59">
        <v>44588</v>
      </c>
      <c r="J197" s="8" t="s">
        <v>202</v>
      </c>
      <c r="K197" s="8" t="s">
        <v>213</v>
      </c>
      <c r="L197" s="8" t="s">
        <v>193</v>
      </c>
      <c r="M197" s="8" t="s">
        <v>195</v>
      </c>
      <c r="N197" s="8" t="s">
        <v>195</v>
      </c>
      <c r="O197" s="8" t="s">
        <v>196</v>
      </c>
      <c r="P197" s="8" t="s">
        <v>808</v>
      </c>
      <c r="R197" s="8" t="s">
        <v>325</v>
      </c>
      <c r="S197" s="8" t="s">
        <v>809</v>
      </c>
      <c r="T197" s="8" t="s">
        <v>201</v>
      </c>
      <c r="U197" s="8" t="s">
        <v>202</v>
      </c>
      <c r="V197" s="59">
        <v>45658</v>
      </c>
      <c r="W197" s="8" t="s">
        <v>203</v>
      </c>
      <c r="X197" s="8" t="s">
        <v>206</v>
      </c>
      <c r="Y197" s="8">
        <v>1</v>
      </c>
      <c r="Z197" s="8">
        <v>1</v>
      </c>
      <c r="AA197" s="8">
        <v>0</v>
      </c>
      <c r="AB197" s="8">
        <v>0</v>
      </c>
      <c r="AC197" s="8">
        <v>1</v>
      </c>
      <c r="AD197" s="8">
        <v>1</v>
      </c>
      <c r="AE197" s="8">
        <v>0</v>
      </c>
      <c r="AF197" s="8">
        <f t="shared" si="8"/>
        <v>1</v>
      </c>
      <c r="AG197" s="8">
        <f t="shared" si="9"/>
        <v>1</v>
      </c>
      <c r="AH197" s="8">
        <f t="shared" si="10"/>
        <v>0</v>
      </c>
      <c r="AI197" s="8">
        <f t="shared" si="11"/>
        <v>0</v>
      </c>
      <c r="AJ197" s="8" t="s">
        <v>658</v>
      </c>
      <c r="AK197" s="8" t="s">
        <v>241</v>
      </c>
      <c r="AL197" s="8" t="s">
        <v>647</v>
      </c>
    </row>
    <row r="198" spans="1:38" x14ac:dyDescent="0.35">
      <c r="A198" s="8">
        <v>458723</v>
      </c>
      <c r="B198" s="8">
        <v>132886</v>
      </c>
      <c r="C198" s="8" t="s">
        <v>188</v>
      </c>
      <c r="D198" s="8">
        <v>86557</v>
      </c>
      <c r="E198" s="8" t="s">
        <v>810</v>
      </c>
      <c r="F198" s="8">
        <v>3008530</v>
      </c>
      <c r="G198" s="8">
        <v>0.11</v>
      </c>
      <c r="H198" s="8" t="s">
        <v>190</v>
      </c>
      <c r="I198" s="59">
        <v>44578</v>
      </c>
      <c r="J198" s="8" t="s">
        <v>202</v>
      </c>
      <c r="K198" s="8" t="s">
        <v>213</v>
      </c>
      <c r="L198" s="8" t="s">
        <v>193</v>
      </c>
      <c r="M198" s="8" t="s">
        <v>195</v>
      </c>
      <c r="N198" s="8" t="s">
        <v>195</v>
      </c>
      <c r="O198" s="8" t="s">
        <v>224</v>
      </c>
      <c r="P198" s="8" t="s">
        <v>811</v>
      </c>
      <c r="R198" s="8" t="s">
        <v>300</v>
      </c>
      <c r="S198" s="8" t="s">
        <v>812</v>
      </c>
      <c r="T198" s="8" t="s">
        <v>201</v>
      </c>
      <c r="U198" s="8" t="s">
        <v>191</v>
      </c>
      <c r="W198" s="8" t="s">
        <v>203</v>
      </c>
      <c r="X198" s="8" t="s">
        <v>231</v>
      </c>
      <c r="Y198" s="8">
        <v>1</v>
      </c>
      <c r="Z198" s="8">
        <v>1</v>
      </c>
      <c r="AA198" s="8">
        <v>0</v>
      </c>
      <c r="AB198" s="8">
        <v>0</v>
      </c>
      <c r="AC198" s="8">
        <v>0</v>
      </c>
      <c r="AD198" s="8">
        <v>0</v>
      </c>
      <c r="AE198" s="8">
        <v>0</v>
      </c>
      <c r="AF198" s="8">
        <f t="shared" si="8"/>
        <v>1</v>
      </c>
      <c r="AG198" s="8">
        <f t="shared" si="9"/>
        <v>0</v>
      </c>
      <c r="AH198" s="8">
        <f t="shared" si="10"/>
        <v>1</v>
      </c>
      <c r="AI198" s="8">
        <f t="shared" si="11"/>
        <v>0</v>
      </c>
      <c r="AJ198" s="8" t="s">
        <v>601</v>
      </c>
      <c r="AK198" s="8" t="s">
        <v>205</v>
      </c>
      <c r="AL198" s="8" t="s">
        <v>647</v>
      </c>
    </row>
    <row r="199" spans="1:38" x14ac:dyDescent="0.35">
      <c r="A199" s="8">
        <v>453127</v>
      </c>
      <c r="B199" s="8">
        <v>111738</v>
      </c>
      <c r="C199" s="8" t="s">
        <v>188</v>
      </c>
      <c r="D199" s="8">
        <v>72715</v>
      </c>
      <c r="E199" s="8" t="s">
        <v>281</v>
      </c>
      <c r="F199" s="8">
        <v>2906854</v>
      </c>
      <c r="G199" s="8">
        <v>12.33</v>
      </c>
      <c r="H199" s="8" t="s">
        <v>222</v>
      </c>
      <c r="I199" s="59">
        <v>44148</v>
      </c>
      <c r="J199" s="8" t="s">
        <v>202</v>
      </c>
      <c r="K199" s="8" t="s">
        <v>192</v>
      </c>
      <c r="L199" s="8" t="s">
        <v>230</v>
      </c>
      <c r="M199" s="8" t="s">
        <v>223</v>
      </c>
      <c r="N199" s="8" t="s">
        <v>195</v>
      </c>
      <c r="O199" s="8" t="s">
        <v>224</v>
      </c>
      <c r="P199" s="8" t="s">
        <v>266</v>
      </c>
      <c r="R199" s="8" t="s">
        <v>267</v>
      </c>
      <c r="S199" s="8" t="s">
        <v>282</v>
      </c>
      <c r="T199" s="8" t="s">
        <v>201</v>
      </c>
      <c r="U199" s="8" t="s">
        <v>191</v>
      </c>
      <c r="V199" s="59">
        <v>44287</v>
      </c>
      <c r="W199" s="8" t="s">
        <v>203</v>
      </c>
      <c r="X199" s="8" t="s">
        <v>211</v>
      </c>
      <c r="Y199" s="8">
        <v>4</v>
      </c>
      <c r="Z199" s="8">
        <v>4</v>
      </c>
      <c r="AA199" s="8">
        <v>4</v>
      </c>
      <c r="AB199" s="8">
        <v>4</v>
      </c>
      <c r="AC199" s="8">
        <v>0</v>
      </c>
      <c r="AD199" s="8">
        <v>0</v>
      </c>
      <c r="AE199" s="8">
        <v>0</v>
      </c>
      <c r="AF199" s="8">
        <f t="shared" si="8"/>
        <v>0</v>
      </c>
      <c r="AG199" s="8">
        <f t="shared" si="9"/>
        <v>0</v>
      </c>
      <c r="AH199" s="8">
        <f t="shared" si="10"/>
        <v>0</v>
      </c>
      <c r="AI199" s="8">
        <f t="shared" si="11"/>
        <v>0</v>
      </c>
      <c r="AJ199" s="8" t="s">
        <v>251</v>
      </c>
      <c r="AK199" s="8" t="s">
        <v>63</v>
      </c>
      <c r="AL199" s="8" t="s">
        <v>670</v>
      </c>
    </row>
    <row r="200" spans="1:38" x14ac:dyDescent="0.35">
      <c r="A200" s="8">
        <v>455953</v>
      </c>
      <c r="B200" s="8">
        <v>115470</v>
      </c>
      <c r="C200" s="8" t="s">
        <v>188</v>
      </c>
      <c r="D200" s="8">
        <v>87137</v>
      </c>
      <c r="E200" s="8" t="s">
        <v>813</v>
      </c>
      <c r="F200" s="8">
        <v>3017076</v>
      </c>
      <c r="G200" s="8">
        <v>0.1</v>
      </c>
      <c r="H200" s="8" t="s">
        <v>190</v>
      </c>
      <c r="I200" s="59">
        <v>44630</v>
      </c>
      <c r="J200" s="8" t="s">
        <v>202</v>
      </c>
      <c r="K200" s="8" t="s">
        <v>213</v>
      </c>
      <c r="L200" s="8" t="s">
        <v>193</v>
      </c>
      <c r="M200" s="8" t="s">
        <v>195</v>
      </c>
      <c r="N200" s="8" t="s">
        <v>195</v>
      </c>
      <c r="O200" s="8" t="s">
        <v>196</v>
      </c>
      <c r="P200" s="8" t="s">
        <v>814</v>
      </c>
      <c r="R200" s="8" t="s">
        <v>325</v>
      </c>
      <c r="S200" s="8" t="s">
        <v>815</v>
      </c>
      <c r="T200" s="8" t="s">
        <v>201</v>
      </c>
      <c r="U200" s="8" t="s">
        <v>202</v>
      </c>
      <c r="W200" s="8" t="s">
        <v>203</v>
      </c>
      <c r="X200" s="8" t="s">
        <v>206</v>
      </c>
      <c r="Y200" s="8">
        <v>1</v>
      </c>
      <c r="Z200" s="8">
        <v>1</v>
      </c>
      <c r="AA200" s="8">
        <v>0</v>
      </c>
      <c r="AB200" s="8">
        <v>0</v>
      </c>
      <c r="AC200" s="8">
        <v>1</v>
      </c>
      <c r="AD200" s="8">
        <v>1</v>
      </c>
      <c r="AE200" s="8">
        <v>0</v>
      </c>
      <c r="AF200" s="8">
        <f t="shared" ref="AF200:AF263" si="12">Z200-AB200</f>
        <v>1</v>
      </c>
      <c r="AG200" s="8">
        <f t="shared" ref="AG200:AG263" si="13">AD200-AE200</f>
        <v>1</v>
      </c>
      <c r="AH200" s="8">
        <f t="shared" ref="AH200:AH263" si="14">AF200-AG200</f>
        <v>0</v>
      </c>
      <c r="AI200" s="8">
        <f t="shared" ref="AI200:AI263" si="15">AA200-AB200</f>
        <v>0</v>
      </c>
      <c r="AJ200" s="8" t="s">
        <v>325</v>
      </c>
      <c r="AK200" s="8" t="s">
        <v>205</v>
      </c>
      <c r="AL200" s="8" t="s">
        <v>647</v>
      </c>
    </row>
    <row r="201" spans="1:38" x14ac:dyDescent="0.35">
      <c r="A201" s="8">
        <v>455953</v>
      </c>
      <c r="B201" s="8">
        <v>115470</v>
      </c>
      <c r="C201" s="8" t="s">
        <v>188</v>
      </c>
      <c r="D201" s="8">
        <v>87137</v>
      </c>
      <c r="E201" s="8" t="s">
        <v>813</v>
      </c>
      <c r="F201" s="8">
        <v>3017076</v>
      </c>
      <c r="G201" s="8">
        <v>0.1</v>
      </c>
      <c r="H201" s="8" t="s">
        <v>190</v>
      </c>
      <c r="I201" s="59">
        <v>44630</v>
      </c>
      <c r="J201" s="8" t="s">
        <v>202</v>
      </c>
      <c r="K201" s="8" t="s">
        <v>213</v>
      </c>
      <c r="L201" s="8" t="s">
        <v>193</v>
      </c>
      <c r="M201" s="8" t="s">
        <v>195</v>
      </c>
      <c r="N201" s="8" t="s">
        <v>195</v>
      </c>
      <c r="O201" s="8" t="s">
        <v>196</v>
      </c>
      <c r="P201" s="8" t="s">
        <v>814</v>
      </c>
      <c r="R201" s="8" t="s">
        <v>325</v>
      </c>
      <c r="S201" s="8" t="s">
        <v>815</v>
      </c>
      <c r="T201" s="8" t="s">
        <v>201</v>
      </c>
      <c r="U201" s="8" t="s">
        <v>202</v>
      </c>
      <c r="W201" s="8" t="s">
        <v>203</v>
      </c>
      <c r="X201" s="8" t="s">
        <v>211</v>
      </c>
      <c r="Y201" s="8">
        <v>1</v>
      </c>
      <c r="Z201" s="8">
        <v>1</v>
      </c>
      <c r="AA201" s="8">
        <v>0</v>
      </c>
      <c r="AB201" s="8">
        <v>0</v>
      </c>
      <c r="AC201" s="8">
        <v>0</v>
      </c>
      <c r="AD201" s="8">
        <v>0</v>
      </c>
      <c r="AE201" s="8">
        <v>0</v>
      </c>
      <c r="AF201" s="8">
        <f t="shared" si="12"/>
        <v>1</v>
      </c>
      <c r="AG201" s="8">
        <f t="shared" si="13"/>
        <v>0</v>
      </c>
      <c r="AH201" s="8">
        <f t="shared" si="14"/>
        <v>1</v>
      </c>
      <c r="AI201" s="8">
        <f t="shared" si="15"/>
        <v>0</v>
      </c>
      <c r="AJ201" s="8" t="s">
        <v>325</v>
      </c>
      <c r="AK201" s="8" t="s">
        <v>205</v>
      </c>
      <c r="AL201" s="8" t="s">
        <v>647</v>
      </c>
    </row>
    <row r="202" spans="1:38" x14ac:dyDescent="0.35">
      <c r="A202" s="8">
        <v>453045</v>
      </c>
      <c r="B202" s="8">
        <v>117555</v>
      </c>
      <c r="C202" s="8" t="s">
        <v>188</v>
      </c>
      <c r="D202" s="8">
        <v>87140</v>
      </c>
      <c r="E202" s="8" t="s">
        <v>452</v>
      </c>
      <c r="F202" s="8">
        <v>3017078</v>
      </c>
      <c r="G202" s="8">
        <v>0.37</v>
      </c>
      <c r="H202" s="8" t="s">
        <v>190</v>
      </c>
      <c r="I202" s="59">
        <v>44628</v>
      </c>
      <c r="J202" s="8" t="s">
        <v>202</v>
      </c>
      <c r="K202" s="8" t="s">
        <v>213</v>
      </c>
      <c r="L202" s="8" t="s">
        <v>193</v>
      </c>
      <c r="M202" s="8" t="s">
        <v>195</v>
      </c>
      <c r="N202" s="8" t="s">
        <v>195</v>
      </c>
      <c r="O202" s="8" t="s">
        <v>224</v>
      </c>
      <c r="P202" s="8" t="s">
        <v>453</v>
      </c>
      <c r="R202" s="8" t="s">
        <v>318</v>
      </c>
      <c r="S202" s="8" t="s">
        <v>454</v>
      </c>
      <c r="T202" s="8" t="s">
        <v>201</v>
      </c>
      <c r="U202" s="8" t="s">
        <v>191</v>
      </c>
      <c r="V202" s="59">
        <v>45658</v>
      </c>
      <c r="W202" s="8" t="s">
        <v>203</v>
      </c>
      <c r="X202" s="8" t="s">
        <v>206</v>
      </c>
      <c r="Y202" s="8">
        <v>1</v>
      </c>
      <c r="Z202" s="8">
        <v>1</v>
      </c>
      <c r="AA202" s="8">
        <v>1</v>
      </c>
      <c r="AB202" s="8">
        <v>0</v>
      </c>
      <c r="AC202" s="8">
        <v>0</v>
      </c>
      <c r="AD202" s="8">
        <v>0</v>
      </c>
      <c r="AE202" s="8">
        <v>0</v>
      </c>
      <c r="AF202" s="8">
        <f t="shared" si="12"/>
        <v>1</v>
      </c>
      <c r="AG202" s="8">
        <f t="shared" si="13"/>
        <v>0</v>
      </c>
      <c r="AH202" s="8">
        <f t="shared" si="14"/>
        <v>1</v>
      </c>
      <c r="AI202" s="8">
        <f t="shared" si="15"/>
        <v>1</v>
      </c>
      <c r="AJ202" s="8" t="s">
        <v>658</v>
      </c>
      <c r="AK202" s="8" t="s">
        <v>241</v>
      </c>
      <c r="AL202" s="8" t="s">
        <v>647</v>
      </c>
    </row>
    <row r="203" spans="1:38" x14ac:dyDescent="0.35">
      <c r="A203" s="8">
        <v>446157</v>
      </c>
      <c r="B203" s="8">
        <v>124344</v>
      </c>
      <c r="C203" s="8" t="s">
        <v>188</v>
      </c>
      <c r="D203" s="8">
        <v>62229</v>
      </c>
      <c r="E203" s="8" t="s">
        <v>816</v>
      </c>
      <c r="F203" s="8">
        <v>3019855</v>
      </c>
      <c r="G203" s="8">
        <v>0.63</v>
      </c>
      <c r="H203" s="8" t="s">
        <v>190</v>
      </c>
      <c r="I203" s="59">
        <v>44634</v>
      </c>
      <c r="J203" s="8" t="s">
        <v>202</v>
      </c>
      <c r="K203" s="8" t="s">
        <v>213</v>
      </c>
      <c r="L203" s="8" t="s">
        <v>193</v>
      </c>
      <c r="M203" s="8" t="s">
        <v>195</v>
      </c>
      <c r="N203" s="8" t="s">
        <v>195</v>
      </c>
      <c r="O203" s="8" t="s">
        <v>196</v>
      </c>
      <c r="P203" s="8" t="s">
        <v>817</v>
      </c>
      <c r="R203" s="8" t="s">
        <v>478</v>
      </c>
      <c r="S203" s="8" t="s">
        <v>818</v>
      </c>
      <c r="T203" s="8" t="s">
        <v>201</v>
      </c>
      <c r="U203" s="8" t="s">
        <v>202</v>
      </c>
      <c r="V203" s="59">
        <v>44562</v>
      </c>
      <c r="W203" s="8" t="s">
        <v>203</v>
      </c>
      <c r="X203" s="8" t="s">
        <v>206</v>
      </c>
      <c r="Y203" s="8">
        <v>0</v>
      </c>
      <c r="Z203" s="8">
        <v>0</v>
      </c>
      <c r="AA203" s="8">
        <v>0</v>
      </c>
      <c r="AB203" s="8">
        <v>0</v>
      </c>
      <c r="AC203" s="8">
        <v>1</v>
      </c>
      <c r="AD203" s="8">
        <v>1</v>
      </c>
      <c r="AE203" s="8">
        <v>1</v>
      </c>
      <c r="AF203" s="8">
        <f t="shared" si="12"/>
        <v>0</v>
      </c>
      <c r="AG203" s="8">
        <f t="shared" si="13"/>
        <v>0</v>
      </c>
      <c r="AH203" s="8">
        <f t="shared" si="14"/>
        <v>0</v>
      </c>
      <c r="AI203" s="8">
        <f t="shared" si="15"/>
        <v>0</v>
      </c>
      <c r="AJ203" s="8" t="s">
        <v>658</v>
      </c>
      <c r="AK203" s="8" t="s">
        <v>241</v>
      </c>
      <c r="AL203" s="8" t="s">
        <v>647</v>
      </c>
    </row>
    <row r="204" spans="1:38" x14ac:dyDescent="0.35">
      <c r="A204" s="8">
        <v>446157</v>
      </c>
      <c r="B204" s="8">
        <v>124344</v>
      </c>
      <c r="C204" s="8" t="s">
        <v>188</v>
      </c>
      <c r="D204" s="8">
        <v>62229</v>
      </c>
      <c r="E204" s="8" t="s">
        <v>816</v>
      </c>
      <c r="F204" s="8">
        <v>3019855</v>
      </c>
      <c r="G204" s="8">
        <v>0.63</v>
      </c>
      <c r="H204" s="8" t="s">
        <v>190</v>
      </c>
      <c r="I204" s="59">
        <v>44634</v>
      </c>
      <c r="J204" s="8" t="s">
        <v>202</v>
      </c>
      <c r="K204" s="8" t="s">
        <v>213</v>
      </c>
      <c r="L204" s="8" t="s">
        <v>193</v>
      </c>
      <c r="M204" s="8" t="s">
        <v>195</v>
      </c>
      <c r="N204" s="8" t="s">
        <v>195</v>
      </c>
      <c r="O204" s="8" t="s">
        <v>196</v>
      </c>
      <c r="P204" s="8" t="s">
        <v>817</v>
      </c>
      <c r="R204" s="8" t="s">
        <v>478</v>
      </c>
      <c r="S204" s="8" t="s">
        <v>818</v>
      </c>
      <c r="T204" s="8" t="s">
        <v>201</v>
      </c>
      <c r="U204" s="8" t="s">
        <v>202</v>
      </c>
      <c r="V204" s="59">
        <v>44562</v>
      </c>
      <c r="W204" s="8" t="s">
        <v>203</v>
      </c>
      <c r="X204" s="8" t="s">
        <v>211</v>
      </c>
      <c r="Y204" s="8">
        <v>1</v>
      </c>
      <c r="Z204" s="8">
        <v>1</v>
      </c>
      <c r="AA204" s="8">
        <v>1</v>
      </c>
      <c r="AB204" s="8">
        <v>0</v>
      </c>
      <c r="AC204" s="8">
        <v>0</v>
      </c>
      <c r="AD204" s="8">
        <v>0</v>
      </c>
      <c r="AE204" s="8">
        <v>0</v>
      </c>
      <c r="AF204" s="8">
        <f t="shared" si="12"/>
        <v>1</v>
      </c>
      <c r="AG204" s="8">
        <f t="shared" si="13"/>
        <v>0</v>
      </c>
      <c r="AH204" s="8">
        <f t="shared" si="14"/>
        <v>1</v>
      </c>
      <c r="AI204" s="8">
        <f t="shared" si="15"/>
        <v>1</v>
      </c>
      <c r="AJ204" s="8" t="s">
        <v>658</v>
      </c>
      <c r="AK204" s="8" t="s">
        <v>241</v>
      </c>
      <c r="AL204" s="8" t="s">
        <v>647</v>
      </c>
    </row>
    <row r="205" spans="1:38" x14ac:dyDescent="0.35">
      <c r="A205" s="8">
        <v>457300</v>
      </c>
      <c r="B205" s="8">
        <v>115821</v>
      </c>
      <c r="C205" s="8" t="s">
        <v>188</v>
      </c>
      <c r="D205" s="8">
        <v>87336</v>
      </c>
      <c r="E205" s="8" t="s">
        <v>458</v>
      </c>
      <c r="F205" s="8">
        <v>3021470</v>
      </c>
      <c r="G205" s="8">
        <v>2.4500000000000002</v>
      </c>
      <c r="H205" s="8" t="s">
        <v>190</v>
      </c>
      <c r="I205" s="59">
        <v>44635</v>
      </c>
      <c r="J205" s="8" t="s">
        <v>202</v>
      </c>
      <c r="K205" s="8" t="s">
        <v>192</v>
      </c>
      <c r="L205" s="8" t="s">
        <v>193</v>
      </c>
      <c r="M205" s="8" t="s">
        <v>223</v>
      </c>
      <c r="N205" s="8" t="s">
        <v>195</v>
      </c>
      <c r="O205" s="8" t="s">
        <v>224</v>
      </c>
      <c r="P205" s="8" t="s">
        <v>459</v>
      </c>
      <c r="R205" s="8" t="s">
        <v>460</v>
      </c>
      <c r="S205" s="8" t="s">
        <v>461</v>
      </c>
      <c r="T205" s="8" t="s">
        <v>201</v>
      </c>
      <c r="U205" s="8" t="s">
        <v>191</v>
      </c>
      <c r="V205" s="59">
        <v>45169</v>
      </c>
      <c r="W205" s="8" t="s">
        <v>203</v>
      </c>
      <c r="X205" s="8" t="s">
        <v>211</v>
      </c>
      <c r="Y205" s="8">
        <v>6</v>
      </c>
      <c r="Z205" s="8">
        <v>6</v>
      </c>
      <c r="AA205" s="8">
        <v>6</v>
      </c>
      <c r="AB205" s="8">
        <v>4</v>
      </c>
      <c r="AC205" s="8">
        <v>0</v>
      </c>
      <c r="AD205" s="8">
        <v>0</v>
      </c>
      <c r="AE205" s="8">
        <v>0</v>
      </c>
      <c r="AF205" s="8">
        <f t="shared" si="12"/>
        <v>2</v>
      </c>
      <c r="AG205" s="8">
        <f t="shared" si="13"/>
        <v>0</v>
      </c>
      <c r="AH205" s="8">
        <f t="shared" si="14"/>
        <v>2</v>
      </c>
      <c r="AI205" s="8">
        <f t="shared" si="15"/>
        <v>2</v>
      </c>
      <c r="AJ205" s="8" t="s">
        <v>460</v>
      </c>
      <c r="AK205" s="8" t="s">
        <v>205</v>
      </c>
      <c r="AL205" s="8" t="s">
        <v>670</v>
      </c>
    </row>
    <row r="206" spans="1:38" x14ac:dyDescent="0.35">
      <c r="A206" s="8">
        <v>457300</v>
      </c>
      <c r="B206" s="8">
        <v>115821</v>
      </c>
      <c r="C206" s="8" t="s">
        <v>188</v>
      </c>
      <c r="D206" s="8">
        <v>87336</v>
      </c>
      <c r="E206" s="8" t="s">
        <v>458</v>
      </c>
      <c r="F206" s="8">
        <v>3021470</v>
      </c>
      <c r="G206" s="8">
        <v>2.4500000000000002</v>
      </c>
      <c r="H206" s="8" t="s">
        <v>190</v>
      </c>
      <c r="I206" s="59">
        <v>44635</v>
      </c>
      <c r="J206" s="8" t="s">
        <v>202</v>
      </c>
      <c r="K206" s="8" t="s">
        <v>192</v>
      </c>
      <c r="L206" s="8" t="s">
        <v>193</v>
      </c>
      <c r="M206" s="8" t="s">
        <v>223</v>
      </c>
      <c r="N206" s="8" t="s">
        <v>195</v>
      </c>
      <c r="O206" s="8" t="s">
        <v>224</v>
      </c>
      <c r="P206" s="8" t="s">
        <v>459</v>
      </c>
      <c r="R206" s="8" t="s">
        <v>460</v>
      </c>
      <c r="S206" s="8" t="s">
        <v>461</v>
      </c>
      <c r="T206" s="8" t="s">
        <v>201</v>
      </c>
      <c r="U206" s="8" t="s">
        <v>191</v>
      </c>
      <c r="V206" s="59">
        <v>45169</v>
      </c>
      <c r="W206" s="8" t="s">
        <v>203</v>
      </c>
      <c r="X206" s="8" t="s">
        <v>206</v>
      </c>
      <c r="Y206" s="8">
        <v>29</v>
      </c>
      <c r="Z206" s="8">
        <v>29</v>
      </c>
      <c r="AA206" s="8">
        <v>29</v>
      </c>
      <c r="AB206" s="8">
        <v>7</v>
      </c>
      <c r="AC206" s="8">
        <v>0</v>
      </c>
      <c r="AD206" s="8">
        <v>0</v>
      </c>
      <c r="AE206" s="8">
        <v>0</v>
      </c>
      <c r="AF206" s="8">
        <f t="shared" si="12"/>
        <v>22</v>
      </c>
      <c r="AG206" s="8">
        <f t="shared" si="13"/>
        <v>0</v>
      </c>
      <c r="AH206" s="8">
        <f t="shared" si="14"/>
        <v>22</v>
      </c>
      <c r="AI206" s="8">
        <f t="shared" si="15"/>
        <v>22</v>
      </c>
      <c r="AJ206" s="8" t="s">
        <v>460</v>
      </c>
      <c r="AK206" s="8" t="s">
        <v>205</v>
      </c>
      <c r="AL206" s="8" t="s">
        <v>670</v>
      </c>
    </row>
    <row r="207" spans="1:38" x14ac:dyDescent="0.35">
      <c r="A207" s="8">
        <v>457300</v>
      </c>
      <c r="B207" s="8">
        <v>115821</v>
      </c>
      <c r="C207" s="8" t="s">
        <v>188</v>
      </c>
      <c r="D207" s="8">
        <v>87336</v>
      </c>
      <c r="E207" s="8" t="s">
        <v>458</v>
      </c>
      <c r="F207" s="8">
        <v>3021470</v>
      </c>
      <c r="G207" s="8">
        <v>2.4500000000000002</v>
      </c>
      <c r="H207" s="8" t="s">
        <v>190</v>
      </c>
      <c r="I207" s="59">
        <v>44635</v>
      </c>
      <c r="J207" s="8" t="s">
        <v>202</v>
      </c>
      <c r="K207" s="8" t="s">
        <v>192</v>
      </c>
      <c r="L207" s="8" t="s">
        <v>193</v>
      </c>
      <c r="M207" s="8" t="s">
        <v>223</v>
      </c>
      <c r="N207" s="8" t="s">
        <v>195</v>
      </c>
      <c r="O207" s="8" t="s">
        <v>224</v>
      </c>
      <c r="P207" s="8" t="s">
        <v>459</v>
      </c>
      <c r="R207" s="8" t="s">
        <v>460</v>
      </c>
      <c r="S207" s="8" t="s">
        <v>461</v>
      </c>
      <c r="T207" s="8" t="s">
        <v>201</v>
      </c>
      <c r="U207" s="8" t="s">
        <v>191</v>
      </c>
      <c r="V207" s="59">
        <v>45169</v>
      </c>
      <c r="W207" s="8" t="s">
        <v>203</v>
      </c>
      <c r="X207" s="8" t="s">
        <v>204</v>
      </c>
      <c r="Y207" s="8">
        <v>4</v>
      </c>
      <c r="Z207" s="8">
        <v>4</v>
      </c>
      <c r="AA207" s="8">
        <v>4</v>
      </c>
      <c r="AB207" s="8">
        <v>4</v>
      </c>
      <c r="AC207" s="8">
        <v>0</v>
      </c>
      <c r="AD207" s="8">
        <v>0</v>
      </c>
      <c r="AE207" s="8">
        <v>0</v>
      </c>
      <c r="AF207" s="8">
        <f t="shared" si="12"/>
        <v>0</v>
      </c>
      <c r="AG207" s="8">
        <f t="shared" si="13"/>
        <v>0</v>
      </c>
      <c r="AH207" s="8">
        <f t="shared" si="14"/>
        <v>0</v>
      </c>
      <c r="AI207" s="8">
        <f t="shared" si="15"/>
        <v>0</v>
      </c>
      <c r="AJ207" s="8" t="s">
        <v>460</v>
      </c>
      <c r="AK207" s="8" t="s">
        <v>205</v>
      </c>
      <c r="AL207" s="8" t="s">
        <v>670</v>
      </c>
    </row>
    <row r="208" spans="1:38" x14ac:dyDescent="0.35">
      <c r="A208" s="8">
        <v>457300</v>
      </c>
      <c r="B208" s="8">
        <v>115821</v>
      </c>
      <c r="C208" s="8" t="s">
        <v>188</v>
      </c>
      <c r="D208" s="8">
        <v>87336</v>
      </c>
      <c r="E208" s="8" t="s">
        <v>458</v>
      </c>
      <c r="F208" s="8">
        <v>3021470</v>
      </c>
      <c r="G208" s="8">
        <v>2.4500000000000002</v>
      </c>
      <c r="H208" s="8" t="s">
        <v>190</v>
      </c>
      <c r="I208" s="59">
        <v>44635</v>
      </c>
      <c r="J208" s="8" t="s">
        <v>202</v>
      </c>
      <c r="K208" s="8" t="s">
        <v>192</v>
      </c>
      <c r="L208" s="8" t="s">
        <v>230</v>
      </c>
      <c r="M208" s="8" t="s">
        <v>223</v>
      </c>
      <c r="N208" s="8" t="s">
        <v>195</v>
      </c>
      <c r="O208" s="8" t="s">
        <v>224</v>
      </c>
      <c r="P208" s="8" t="s">
        <v>459</v>
      </c>
      <c r="R208" s="8" t="s">
        <v>460</v>
      </c>
      <c r="S208" s="8" t="s">
        <v>461</v>
      </c>
      <c r="T208" s="8" t="s">
        <v>201</v>
      </c>
      <c r="U208" s="8" t="s">
        <v>191</v>
      </c>
      <c r="V208" s="59">
        <v>45169</v>
      </c>
      <c r="W208" s="8" t="s">
        <v>203</v>
      </c>
      <c r="X208" s="8" t="s">
        <v>206</v>
      </c>
      <c r="Y208" s="8">
        <v>12</v>
      </c>
      <c r="Z208" s="8">
        <v>12</v>
      </c>
      <c r="AA208" s="8">
        <v>12</v>
      </c>
      <c r="AB208" s="8">
        <v>3</v>
      </c>
      <c r="AC208" s="8">
        <v>0</v>
      </c>
      <c r="AD208" s="8">
        <v>0</v>
      </c>
      <c r="AE208" s="8">
        <v>0</v>
      </c>
      <c r="AF208" s="8">
        <f t="shared" si="12"/>
        <v>9</v>
      </c>
      <c r="AG208" s="8">
        <f t="shared" si="13"/>
        <v>0</v>
      </c>
      <c r="AH208" s="8">
        <f t="shared" si="14"/>
        <v>9</v>
      </c>
      <c r="AI208" s="8">
        <f t="shared" si="15"/>
        <v>9</v>
      </c>
      <c r="AJ208" s="8" t="s">
        <v>460</v>
      </c>
      <c r="AK208" s="8" t="s">
        <v>205</v>
      </c>
      <c r="AL208" s="8" t="s">
        <v>670</v>
      </c>
    </row>
    <row r="209" spans="1:38" x14ac:dyDescent="0.35">
      <c r="A209" s="8">
        <v>457300</v>
      </c>
      <c r="B209" s="8">
        <v>115821</v>
      </c>
      <c r="C209" s="8" t="s">
        <v>188</v>
      </c>
      <c r="D209" s="8">
        <v>87336</v>
      </c>
      <c r="E209" s="8" t="s">
        <v>458</v>
      </c>
      <c r="F209" s="8">
        <v>3021470</v>
      </c>
      <c r="G209" s="8">
        <v>2.4500000000000002</v>
      </c>
      <c r="H209" s="8" t="s">
        <v>190</v>
      </c>
      <c r="I209" s="59">
        <v>44635</v>
      </c>
      <c r="J209" s="8" t="s">
        <v>202</v>
      </c>
      <c r="K209" s="8" t="s">
        <v>192</v>
      </c>
      <c r="L209" s="8" t="s">
        <v>230</v>
      </c>
      <c r="M209" s="8" t="s">
        <v>223</v>
      </c>
      <c r="N209" s="8" t="s">
        <v>195</v>
      </c>
      <c r="O209" s="8" t="s">
        <v>224</v>
      </c>
      <c r="P209" s="8" t="s">
        <v>459</v>
      </c>
      <c r="R209" s="8" t="s">
        <v>460</v>
      </c>
      <c r="S209" s="8" t="s">
        <v>461</v>
      </c>
      <c r="T209" s="8" t="s">
        <v>201</v>
      </c>
      <c r="U209" s="8" t="s">
        <v>191</v>
      </c>
      <c r="V209" s="59">
        <v>45169</v>
      </c>
      <c r="W209" s="8" t="s">
        <v>203</v>
      </c>
      <c r="X209" s="8" t="s">
        <v>204</v>
      </c>
      <c r="Y209" s="8">
        <v>9</v>
      </c>
      <c r="Z209" s="8">
        <v>9</v>
      </c>
      <c r="AA209" s="8">
        <v>9</v>
      </c>
      <c r="AB209" s="8">
        <v>9</v>
      </c>
      <c r="AC209" s="8">
        <v>0</v>
      </c>
      <c r="AD209" s="8">
        <v>0</v>
      </c>
      <c r="AE209" s="8">
        <v>0</v>
      </c>
      <c r="AF209" s="8">
        <f t="shared" si="12"/>
        <v>0</v>
      </c>
      <c r="AG209" s="8">
        <f t="shared" si="13"/>
        <v>0</v>
      </c>
      <c r="AH209" s="8">
        <f t="shared" si="14"/>
        <v>0</v>
      </c>
      <c r="AI209" s="8">
        <f t="shared" si="15"/>
        <v>0</v>
      </c>
      <c r="AJ209" s="8" t="s">
        <v>460</v>
      </c>
      <c r="AK209" s="8" t="s">
        <v>205</v>
      </c>
      <c r="AL209" s="8" t="s">
        <v>670</v>
      </c>
    </row>
    <row r="210" spans="1:38" x14ac:dyDescent="0.35">
      <c r="A210" s="8">
        <v>457300</v>
      </c>
      <c r="B210" s="8">
        <v>115821</v>
      </c>
      <c r="C210" s="8" t="s">
        <v>188</v>
      </c>
      <c r="D210" s="8">
        <v>87336</v>
      </c>
      <c r="E210" s="8" t="s">
        <v>458</v>
      </c>
      <c r="F210" s="8">
        <v>3021470</v>
      </c>
      <c r="G210" s="8">
        <v>2.4500000000000002</v>
      </c>
      <c r="H210" s="8" t="s">
        <v>190</v>
      </c>
      <c r="I210" s="59">
        <v>44635</v>
      </c>
      <c r="J210" s="8" t="s">
        <v>202</v>
      </c>
      <c r="K210" s="8" t="s">
        <v>192</v>
      </c>
      <c r="L210" s="8" t="s">
        <v>230</v>
      </c>
      <c r="M210" s="8" t="s">
        <v>223</v>
      </c>
      <c r="N210" s="8" t="s">
        <v>195</v>
      </c>
      <c r="O210" s="8" t="s">
        <v>224</v>
      </c>
      <c r="P210" s="8" t="s">
        <v>459</v>
      </c>
      <c r="R210" s="8" t="s">
        <v>460</v>
      </c>
      <c r="S210" s="8" t="s">
        <v>461</v>
      </c>
      <c r="T210" s="8" t="s">
        <v>201</v>
      </c>
      <c r="U210" s="8" t="s">
        <v>191</v>
      </c>
      <c r="V210" s="59">
        <v>45169</v>
      </c>
      <c r="W210" s="8" t="s">
        <v>207</v>
      </c>
      <c r="X210" s="8" t="s">
        <v>231</v>
      </c>
      <c r="Y210" s="8">
        <v>4</v>
      </c>
      <c r="Z210" s="8">
        <v>4</v>
      </c>
      <c r="AA210" s="8">
        <v>4</v>
      </c>
      <c r="AB210" s="8">
        <v>4</v>
      </c>
      <c r="AC210" s="8">
        <v>0</v>
      </c>
      <c r="AD210" s="8">
        <v>0</v>
      </c>
      <c r="AE210" s="8">
        <v>0</v>
      </c>
      <c r="AF210" s="8">
        <f t="shared" si="12"/>
        <v>0</v>
      </c>
      <c r="AG210" s="8">
        <f t="shared" si="13"/>
        <v>0</v>
      </c>
      <c r="AH210" s="8">
        <f t="shared" si="14"/>
        <v>0</v>
      </c>
      <c r="AI210" s="8">
        <f t="shared" si="15"/>
        <v>0</v>
      </c>
      <c r="AJ210" s="8" t="s">
        <v>460</v>
      </c>
      <c r="AK210" s="8" t="s">
        <v>205</v>
      </c>
      <c r="AL210" s="8" t="s">
        <v>670</v>
      </c>
    </row>
    <row r="211" spans="1:38" x14ac:dyDescent="0.35">
      <c r="A211" s="8">
        <v>467042</v>
      </c>
      <c r="B211" s="8">
        <v>109171</v>
      </c>
      <c r="C211" s="8" t="s">
        <v>188</v>
      </c>
      <c r="D211" s="8">
        <v>41617</v>
      </c>
      <c r="E211" s="8" t="s">
        <v>232</v>
      </c>
      <c r="F211" s="8">
        <v>3037130</v>
      </c>
      <c r="G211" s="8">
        <v>4.79</v>
      </c>
      <c r="H211" s="8" t="s">
        <v>222</v>
      </c>
      <c r="I211" s="59">
        <v>44680</v>
      </c>
      <c r="J211" s="8" t="s">
        <v>191</v>
      </c>
      <c r="K211" s="8" t="s">
        <v>192</v>
      </c>
      <c r="L211" s="8" t="s">
        <v>230</v>
      </c>
      <c r="M211" s="8" t="s">
        <v>223</v>
      </c>
      <c r="N211" s="8" t="s">
        <v>195</v>
      </c>
      <c r="O211" s="8" t="s">
        <v>224</v>
      </c>
      <c r="P211" s="8" t="s">
        <v>225</v>
      </c>
      <c r="R211" s="8" t="s">
        <v>226</v>
      </c>
      <c r="S211" s="8" t="s">
        <v>233</v>
      </c>
      <c r="T211" s="8" t="s">
        <v>201</v>
      </c>
      <c r="U211" s="8" t="s">
        <v>191</v>
      </c>
      <c r="V211" s="59">
        <v>44757</v>
      </c>
      <c r="W211" s="8" t="s">
        <v>207</v>
      </c>
      <c r="X211" s="8" t="s">
        <v>231</v>
      </c>
      <c r="Y211" s="8">
        <v>12</v>
      </c>
      <c r="Z211" s="8">
        <v>12</v>
      </c>
      <c r="AA211" s="8">
        <v>12</v>
      </c>
      <c r="AB211" s="8">
        <v>12</v>
      </c>
      <c r="AC211" s="8">
        <v>0</v>
      </c>
      <c r="AD211" s="8">
        <v>0</v>
      </c>
      <c r="AE211" s="8">
        <v>0</v>
      </c>
      <c r="AF211" s="8">
        <f t="shared" si="12"/>
        <v>0</v>
      </c>
      <c r="AG211" s="8">
        <f t="shared" si="13"/>
        <v>0</v>
      </c>
      <c r="AH211" s="8">
        <f t="shared" si="14"/>
        <v>0</v>
      </c>
      <c r="AI211" s="8">
        <f t="shared" si="15"/>
        <v>0</v>
      </c>
      <c r="AJ211" s="8" t="s">
        <v>669</v>
      </c>
      <c r="AK211" s="8" t="s">
        <v>62</v>
      </c>
      <c r="AL211" s="8" t="s">
        <v>670</v>
      </c>
    </row>
    <row r="212" spans="1:38" x14ac:dyDescent="0.35">
      <c r="A212" s="8">
        <v>467042</v>
      </c>
      <c r="B212" s="8">
        <v>109171</v>
      </c>
      <c r="C212" s="8" t="s">
        <v>188</v>
      </c>
      <c r="D212" s="8">
        <v>41617</v>
      </c>
      <c r="E212" s="8" t="s">
        <v>232</v>
      </c>
      <c r="F212" s="8">
        <v>3037130</v>
      </c>
      <c r="G212" s="8">
        <v>4.79</v>
      </c>
      <c r="H212" s="8" t="s">
        <v>222</v>
      </c>
      <c r="I212" s="59">
        <v>44680</v>
      </c>
      <c r="J212" s="8" t="s">
        <v>191</v>
      </c>
      <c r="K212" s="8" t="s">
        <v>192</v>
      </c>
      <c r="L212" s="8" t="s">
        <v>230</v>
      </c>
      <c r="M212" s="8" t="s">
        <v>223</v>
      </c>
      <c r="N212" s="8" t="s">
        <v>195</v>
      </c>
      <c r="O212" s="8" t="s">
        <v>224</v>
      </c>
      <c r="P212" s="8" t="s">
        <v>225</v>
      </c>
      <c r="R212" s="8" t="s">
        <v>226</v>
      </c>
      <c r="S212" s="8" t="s">
        <v>233</v>
      </c>
      <c r="T212" s="8" t="s">
        <v>201</v>
      </c>
      <c r="U212" s="8" t="s">
        <v>191</v>
      </c>
      <c r="V212" s="59">
        <v>44757</v>
      </c>
      <c r="W212" s="8" t="s">
        <v>207</v>
      </c>
      <c r="X212" s="8" t="s">
        <v>204</v>
      </c>
      <c r="Y212" s="8">
        <v>6</v>
      </c>
      <c r="Z212" s="8">
        <v>6</v>
      </c>
      <c r="AA212" s="8">
        <v>6</v>
      </c>
      <c r="AB212" s="8">
        <v>6</v>
      </c>
      <c r="AC212" s="8">
        <v>0</v>
      </c>
      <c r="AD212" s="8">
        <v>0</v>
      </c>
      <c r="AE212" s="8">
        <v>0</v>
      </c>
      <c r="AF212" s="8">
        <f t="shared" si="12"/>
        <v>0</v>
      </c>
      <c r="AG212" s="8">
        <f t="shared" si="13"/>
        <v>0</v>
      </c>
      <c r="AH212" s="8">
        <f t="shared" si="14"/>
        <v>0</v>
      </c>
      <c r="AI212" s="8">
        <f t="shared" si="15"/>
        <v>0</v>
      </c>
      <c r="AJ212" s="8" t="s">
        <v>669</v>
      </c>
      <c r="AK212" s="8" t="s">
        <v>62</v>
      </c>
      <c r="AL212" s="8" t="s">
        <v>670</v>
      </c>
    </row>
    <row r="213" spans="1:38" x14ac:dyDescent="0.35">
      <c r="A213" s="8">
        <v>467042</v>
      </c>
      <c r="B213" s="8">
        <v>109171</v>
      </c>
      <c r="C213" s="8" t="s">
        <v>188</v>
      </c>
      <c r="D213" s="8">
        <v>41617</v>
      </c>
      <c r="E213" s="8" t="s">
        <v>232</v>
      </c>
      <c r="F213" s="8">
        <v>3037130</v>
      </c>
      <c r="G213" s="8">
        <v>4.79</v>
      </c>
      <c r="H213" s="8" t="s">
        <v>222</v>
      </c>
      <c r="I213" s="59">
        <v>44680</v>
      </c>
      <c r="J213" s="8" t="s">
        <v>191</v>
      </c>
      <c r="K213" s="8" t="s">
        <v>192</v>
      </c>
      <c r="L213" s="8" t="s">
        <v>230</v>
      </c>
      <c r="M213" s="8" t="s">
        <v>223</v>
      </c>
      <c r="N213" s="8" t="s">
        <v>195</v>
      </c>
      <c r="O213" s="8" t="s">
        <v>224</v>
      </c>
      <c r="P213" s="8" t="s">
        <v>225</v>
      </c>
      <c r="R213" s="8" t="s">
        <v>226</v>
      </c>
      <c r="S213" s="8" t="s">
        <v>233</v>
      </c>
      <c r="T213" s="8" t="s">
        <v>201</v>
      </c>
      <c r="U213" s="8" t="s">
        <v>191</v>
      </c>
      <c r="V213" s="59">
        <v>44757</v>
      </c>
      <c r="W213" s="8" t="s">
        <v>203</v>
      </c>
      <c r="X213" s="8" t="s">
        <v>204</v>
      </c>
      <c r="Y213" s="8">
        <v>22</v>
      </c>
      <c r="Z213" s="8">
        <v>22</v>
      </c>
      <c r="AA213" s="8">
        <v>20</v>
      </c>
      <c r="AB213" s="8">
        <v>17</v>
      </c>
      <c r="AC213" s="8">
        <v>0</v>
      </c>
      <c r="AD213" s="8">
        <v>0</v>
      </c>
      <c r="AE213" s="8">
        <v>0</v>
      </c>
      <c r="AF213" s="8">
        <f t="shared" si="12"/>
        <v>5</v>
      </c>
      <c r="AG213" s="8">
        <f t="shared" si="13"/>
        <v>0</v>
      </c>
      <c r="AH213" s="8">
        <f t="shared" si="14"/>
        <v>5</v>
      </c>
      <c r="AI213" s="8">
        <f t="shared" si="15"/>
        <v>3</v>
      </c>
      <c r="AJ213" s="8" t="s">
        <v>669</v>
      </c>
      <c r="AK213" s="8" t="s">
        <v>62</v>
      </c>
      <c r="AL213" s="8" t="s">
        <v>670</v>
      </c>
    </row>
    <row r="214" spans="1:38" x14ac:dyDescent="0.35">
      <c r="A214" s="8">
        <v>467042</v>
      </c>
      <c r="B214" s="8">
        <v>109171</v>
      </c>
      <c r="C214" s="8" t="s">
        <v>188</v>
      </c>
      <c r="D214" s="8">
        <v>41617</v>
      </c>
      <c r="E214" s="8" t="s">
        <v>232</v>
      </c>
      <c r="F214" s="8">
        <v>3037130</v>
      </c>
      <c r="G214" s="8">
        <v>4.79</v>
      </c>
      <c r="H214" s="8" t="s">
        <v>222</v>
      </c>
      <c r="I214" s="59">
        <v>44680</v>
      </c>
      <c r="J214" s="8" t="s">
        <v>191</v>
      </c>
      <c r="K214" s="8" t="s">
        <v>192</v>
      </c>
      <c r="L214" s="8" t="s">
        <v>230</v>
      </c>
      <c r="M214" s="8" t="s">
        <v>223</v>
      </c>
      <c r="N214" s="8" t="s">
        <v>195</v>
      </c>
      <c r="O214" s="8" t="s">
        <v>224</v>
      </c>
      <c r="P214" s="8" t="s">
        <v>225</v>
      </c>
      <c r="R214" s="8" t="s">
        <v>226</v>
      </c>
      <c r="S214" s="8" t="s">
        <v>233</v>
      </c>
      <c r="T214" s="8" t="s">
        <v>201</v>
      </c>
      <c r="U214" s="8" t="s">
        <v>191</v>
      </c>
      <c r="V214" s="59">
        <v>44757</v>
      </c>
      <c r="W214" s="8" t="s">
        <v>203</v>
      </c>
      <c r="X214" s="8" t="s">
        <v>206</v>
      </c>
      <c r="Y214" s="8">
        <v>18</v>
      </c>
      <c r="Z214" s="8">
        <v>18</v>
      </c>
      <c r="AA214" s="8">
        <v>18</v>
      </c>
      <c r="AB214" s="8">
        <v>14</v>
      </c>
      <c r="AC214" s="8">
        <v>0</v>
      </c>
      <c r="AD214" s="8">
        <v>0</v>
      </c>
      <c r="AE214" s="8">
        <v>0</v>
      </c>
      <c r="AF214" s="8">
        <f t="shared" si="12"/>
        <v>4</v>
      </c>
      <c r="AG214" s="8">
        <f t="shared" si="13"/>
        <v>0</v>
      </c>
      <c r="AH214" s="8">
        <f t="shared" si="14"/>
        <v>4</v>
      </c>
      <c r="AI214" s="8">
        <f t="shared" si="15"/>
        <v>4</v>
      </c>
      <c r="AJ214" s="8" t="s">
        <v>669</v>
      </c>
      <c r="AK214" s="8" t="s">
        <v>62</v>
      </c>
      <c r="AL214" s="8" t="s">
        <v>670</v>
      </c>
    </row>
    <row r="215" spans="1:38" x14ac:dyDescent="0.35">
      <c r="A215" s="8">
        <v>467042</v>
      </c>
      <c r="B215" s="8">
        <v>109171</v>
      </c>
      <c r="C215" s="8" t="s">
        <v>188</v>
      </c>
      <c r="D215" s="8">
        <v>41617</v>
      </c>
      <c r="E215" s="8" t="s">
        <v>232</v>
      </c>
      <c r="F215" s="8">
        <v>3037130</v>
      </c>
      <c r="G215" s="8">
        <v>4.79</v>
      </c>
      <c r="H215" s="8" t="s">
        <v>222</v>
      </c>
      <c r="I215" s="59">
        <v>44680</v>
      </c>
      <c r="J215" s="8" t="s">
        <v>191</v>
      </c>
      <c r="K215" s="8" t="s">
        <v>192</v>
      </c>
      <c r="L215" s="8" t="s">
        <v>193</v>
      </c>
      <c r="M215" s="8" t="s">
        <v>223</v>
      </c>
      <c r="N215" s="8" t="s">
        <v>195</v>
      </c>
      <c r="O215" s="8" t="s">
        <v>224</v>
      </c>
      <c r="P215" s="8" t="s">
        <v>225</v>
      </c>
      <c r="R215" s="8" t="s">
        <v>226</v>
      </c>
      <c r="S215" s="8" t="s">
        <v>233</v>
      </c>
      <c r="T215" s="8" t="s">
        <v>201</v>
      </c>
      <c r="U215" s="8" t="s">
        <v>191</v>
      </c>
      <c r="V215" s="59">
        <v>44757</v>
      </c>
      <c r="W215" s="8" t="s">
        <v>203</v>
      </c>
      <c r="X215" s="8" t="s">
        <v>204</v>
      </c>
      <c r="Y215" s="8">
        <v>10</v>
      </c>
      <c r="Z215" s="8">
        <v>10</v>
      </c>
      <c r="AA215" s="8">
        <v>10</v>
      </c>
      <c r="AB215" s="8">
        <v>10</v>
      </c>
      <c r="AC215" s="8">
        <v>0</v>
      </c>
      <c r="AD215" s="8">
        <v>0</v>
      </c>
      <c r="AE215" s="8">
        <v>0</v>
      </c>
      <c r="AF215" s="8">
        <f t="shared" si="12"/>
        <v>0</v>
      </c>
      <c r="AG215" s="8">
        <f t="shared" si="13"/>
        <v>0</v>
      </c>
      <c r="AH215" s="8">
        <f t="shared" si="14"/>
        <v>0</v>
      </c>
      <c r="AI215" s="8">
        <f t="shared" si="15"/>
        <v>0</v>
      </c>
      <c r="AJ215" s="8" t="s">
        <v>669</v>
      </c>
      <c r="AK215" s="8" t="s">
        <v>62</v>
      </c>
      <c r="AL215" s="8" t="s">
        <v>670</v>
      </c>
    </row>
    <row r="216" spans="1:38" x14ac:dyDescent="0.35">
      <c r="A216" s="8">
        <v>467042</v>
      </c>
      <c r="B216" s="8">
        <v>109171</v>
      </c>
      <c r="C216" s="8" t="s">
        <v>188</v>
      </c>
      <c r="D216" s="8">
        <v>41617</v>
      </c>
      <c r="E216" s="8" t="s">
        <v>232</v>
      </c>
      <c r="F216" s="8">
        <v>3037130</v>
      </c>
      <c r="G216" s="8">
        <v>4.79</v>
      </c>
      <c r="H216" s="8" t="s">
        <v>222</v>
      </c>
      <c r="I216" s="59">
        <v>44680</v>
      </c>
      <c r="J216" s="8" t="s">
        <v>191</v>
      </c>
      <c r="K216" s="8" t="s">
        <v>192</v>
      </c>
      <c r="L216" s="8" t="s">
        <v>193</v>
      </c>
      <c r="M216" s="8" t="s">
        <v>223</v>
      </c>
      <c r="N216" s="8" t="s">
        <v>195</v>
      </c>
      <c r="O216" s="8" t="s">
        <v>224</v>
      </c>
      <c r="P216" s="8" t="s">
        <v>225</v>
      </c>
      <c r="R216" s="8" t="s">
        <v>226</v>
      </c>
      <c r="S216" s="8" t="s">
        <v>233</v>
      </c>
      <c r="T216" s="8" t="s">
        <v>201</v>
      </c>
      <c r="U216" s="8" t="s">
        <v>191</v>
      </c>
      <c r="V216" s="59">
        <v>44757</v>
      </c>
      <c r="W216" s="8" t="s">
        <v>203</v>
      </c>
      <c r="X216" s="8" t="s">
        <v>206</v>
      </c>
      <c r="Y216" s="8">
        <v>36</v>
      </c>
      <c r="Z216" s="8">
        <v>36</v>
      </c>
      <c r="AA216" s="8">
        <v>36</v>
      </c>
      <c r="AB216" s="8">
        <v>24</v>
      </c>
      <c r="AC216" s="8">
        <v>0</v>
      </c>
      <c r="AD216" s="8">
        <v>0</v>
      </c>
      <c r="AE216" s="8">
        <v>0</v>
      </c>
      <c r="AF216" s="8">
        <f t="shared" si="12"/>
        <v>12</v>
      </c>
      <c r="AG216" s="8">
        <f t="shared" si="13"/>
        <v>0</v>
      </c>
      <c r="AH216" s="8">
        <f t="shared" si="14"/>
        <v>12</v>
      </c>
      <c r="AI216" s="8">
        <f t="shared" si="15"/>
        <v>12</v>
      </c>
      <c r="AJ216" s="8" t="s">
        <v>669</v>
      </c>
      <c r="AK216" s="8" t="s">
        <v>62</v>
      </c>
      <c r="AL216" s="8" t="s">
        <v>670</v>
      </c>
    </row>
    <row r="217" spans="1:38" x14ac:dyDescent="0.35">
      <c r="A217" s="8">
        <v>467042</v>
      </c>
      <c r="B217" s="8">
        <v>109171</v>
      </c>
      <c r="C217" s="8" t="s">
        <v>188</v>
      </c>
      <c r="D217" s="8">
        <v>41617</v>
      </c>
      <c r="E217" s="8" t="s">
        <v>232</v>
      </c>
      <c r="F217" s="8">
        <v>3037130</v>
      </c>
      <c r="G217" s="8">
        <v>4.79</v>
      </c>
      <c r="H217" s="8" t="s">
        <v>222</v>
      </c>
      <c r="I217" s="59">
        <v>44680</v>
      </c>
      <c r="J217" s="8" t="s">
        <v>191</v>
      </c>
      <c r="K217" s="8" t="s">
        <v>192</v>
      </c>
      <c r="L217" s="8" t="s">
        <v>193</v>
      </c>
      <c r="M217" s="8" t="s">
        <v>223</v>
      </c>
      <c r="N217" s="8" t="s">
        <v>195</v>
      </c>
      <c r="O217" s="8" t="s">
        <v>224</v>
      </c>
      <c r="P217" s="8" t="s">
        <v>225</v>
      </c>
      <c r="R217" s="8" t="s">
        <v>226</v>
      </c>
      <c r="S217" s="8" t="s">
        <v>233</v>
      </c>
      <c r="T217" s="8" t="s">
        <v>201</v>
      </c>
      <c r="U217" s="8" t="s">
        <v>191</v>
      </c>
      <c r="V217" s="59">
        <v>44757</v>
      </c>
      <c r="W217" s="8" t="s">
        <v>203</v>
      </c>
      <c r="X217" s="8" t="s">
        <v>211</v>
      </c>
      <c r="Y217" s="8">
        <v>40</v>
      </c>
      <c r="Z217" s="8">
        <v>40</v>
      </c>
      <c r="AA217" s="8">
        <v>40</v>
      </c>
      <c r="AB217" s="8">
        <v>36</v>
      </c>
      <c r="AC217" s="8">
        <v>0</v>
      </c>
      <c r="AD217" s="8">
        <v>0</v>
      </c>
      <c r="AE217" s="8">
        <v>0</v>
      </c>
      <c r="AF217" s="8">
        <f t="shared" si="12"/>
        <v>4</v>
      </c>
      <c r="AG217" s="8">
        <f t="shared" si="13"/>
        <v>0</v>
      </c>
      <c r="AH217" s="8">
        <f t="shared" si="14"/>
        <v>4</v>
      </c>
      <c r="AI217" s="8">
        <f t="shared" si="15"/>
        <v>4</v>
      </c>
      <c r="AJ217" s="8" t="s">
        <v>669</v>
      </c>
      <c r="AK217" s="8" t="s">
        <v>62</v>
      </c>
      <c r="AL217" s="8" t="s">
        <v>670</v>
      </c>
    </row>
    <row r="218" spans="1:38" x14ac:dyDescent="0.35">
      <c r="A218" s="8">
        <v>453317</v>
      </c>
      <c r="B218" s="8">
        <v>111660</v>
      </c>
      <c r="C218" s="8" t="s">
        <v>188</v>
      </c>
      <c r="D218" s="8">
        <v>72715</v>
      </c>
      <c r="E218" s="8" t="s">
        <v>285</v>
      </c>
      <c r="F218" s="8">
        <v>3037131</v>
      </c>
      <c r="G218" s="8">
        <v>1.93</v>
      </c>
      <c r="H218" s="8" t="s">
        <v>222</v>
      </c>
      <c r="I218" s="59">
        <v>44659</v>
      </c>
      <c r="J218" s="8" t="s">
        <v>202</v>
      </c>
      <c r="K218" s="8" t="s">
        <v>192</v>
      </c>
      <c r="L218" s="8" t="s">
        <v>230</v>
      </c>
      <c r="M218" s="8" t="s">
        <v>223</v>
      </c>
      <c r="N218" s="8" t="s">
        <v>195</v>
      </c>
      <c r="O218" s="8" t="s">
        <v>224</v>
      </c>
      <c r="P218" s="8" t="s">
        <v>266</v>
      </c>
      <c r="R218" s="8" t="s">
        <v>267</v>
      </c>
      <c r="S218" s="8" t="s">
        <v>286</v>
      </c>
      <c r="T218" s="8" t="s">
        <v>201</v>
      </c>
      <c r="U218" s="8" t="s">
        <v>191</v>
      </c>
      <c r="V218" s="59">
        <v>45349</v>
      </c>
      <c r="W218" s="8" t="s">
        <v>203</v>
      </c>
      <c r="X218" s="8" t="s">
        <v>206</v>
      </c>
      <c r="Y218" s="8">
        <v>7</v>
      </c>
      <c r="Z218" s="8">
        <v>7</v>
      </c>
      <c r="AA218" s="8">
        <v>0</v>
      </c>
      <c r="AB218" s="8">
        <v>0</v>
      </c>
      <c r="AC218" s="8">
        <v>0</v>
      </c>
      <c r="AD218" s="8">
        <v>0</v>
      </c>
      <c r="AE218" s="8">
        <v>0</v>
      </c>
      <c r="AF218" s="8">
        <f t="shared" si="12"/>
        <v>7</v>
      </c>
      <c r="AG218" s="8">
        <f t="shared" si="13"/>
        <v>0</v>
      </c>
      <c r="AH218" s="8">
        <f t="shared" si="14"/>
        <v>7</v>
      </c>
      <c r="AI218" s="8">
        <f t="shared" si="15"/>
        <v>0</v>
      </c>
      <c r="AJ218" s="8" t="s">
        <v>251</v>
      </c>
      <c r="AK218" s="8" t="s">
        <v>63</v>
      </c>
      <c r="AL218" s="8" t="s">
        <v>670</v>
      </c>
    </row>
    <row r="219" spans="1:38" x14ac:dyDescent="0.35">
      <c r="A219" s="8">
        <v>453317</v>
      </c>
      <c r="B219" s="8">
        <v>111660</v>
      </c>
      <c r="C219" s="8" t="s">
        <v>188</v>
      </c>
      <c r="D219" s="8">
        <v>72715</v>
      </c>
      <c r="E219" s="8" t="s">
        <v>285</v>
      </c>
      <c r="F219" s="8">
        <v>3037131</v>
      </c>
      <c r="G219" s="8">
        <v>1.93</v>
      </c>
      <c r="H219" s="8" t="s">
        <v>222</v>
      </c>
      <c r="I219" s="59">
        <v>44659</v>
      </c>
      <c r="J219" s="8" t="s">
        <v>202</v>
      </c>
      <c r="K219" s="8" t="s">
        <v>192</v>
      </c>
      <c r="L219" s="8" t="s">
        <v>193</v>
      </c>
      <c r="M219" s="8" t="s">
        <v>223</v>
      </c>
      <c r="N219" s="8" t="s">
        <v>195</v>
      </c>
      <c r="O219" s="8" t="s">
        <v>224</v>
      </c>
      <c r="P219" s="8" t="s">
        <v>266</v>
      </c>
      <c r="R219" s="8" t="s">
        <v>267</v>
      </c>
      <c r="S219" s="8" t="s">
        <v>286</v>
      </c>
      <c r="T219" s="8" t="s">
        <v>201</v>
      </c>
      <c r="U219" s="8" t="s">
        <v>191</v>
      </c>
      <c r="V219" s="59">
        <v>45349</v>
      </c>
      <c r="W219" s="8" t="s">
        <v>207</v>
      </c>
      <c r="X219" s="8" t="s">
        <v>204</v>
      </c>
      <c r="Y219" s="8">
        <v>2</v>
      </c>
      <c r="Z219" s="8">
        <v>2</v>
      </c>
      <c r="AA219" s="8">
        <v>1</v>
      </c>
      <c r="AB219" s="8">
        <v>1</v>
      </c>
      <c r="AC219" s="8">
        <v>0</v>
      </c>
      <c r="AD219" s="8">
        <v>0</v>
      </c>
      <c r="AE219" s="8">
        <v>0</v>
      </c>
      <c r="AF219" s="8">
        <f t="shared" si="12"/>
        <v>1</v>
      </c>
      <c r="AG219" s="8">
        <f t="shared" si="13"/>
        <v>0</v>
      </c>
      <c r="AH219" s="8">
        <f t="shared" si="14"/>
        <v>1</v>
      </c>
      <c r="AI219" s="8">
        <f t="shared" si="15"/>
        <v>0</v>
      </c>
      <c r="AJ219" s="8" t="s">
        <v>251</v>
      </c>
      <c r="AK219" s="8" t="s">
        <v>63</v>
      </c>
      <c r="AL219" s="8" t="s">
        <v>670</v>
      </c>
    </row>
    <row r="220" spans="1:38" x14ac:dyDescent="0.35">
      <c r="A220" s="8">
        <v>453317</v>
      </c>
      <c r="B220" s="8">
        <v>111660</v>
      </c>
      <c r="C220" s="8" t="s">
        <v>188</v>
      </c>
      <c r="D220" s="8">
        <v>72715</v>
      </c>
      <c r="E220" s="8" t="s">
        <v>285</v>
      </c>
      <c r="F220" s="8">
        <v>3037131</v>
      </c>
      <c r="G220" s="8">
        <v>1.93</v>
      </c>
      <c r="H220" s="8" t="s">
        <v>222</v>
      </c>
      <c r="I220" s="59">
        <v>44659</v>
      </c>
      <c r="J220" s="8" t="s">
        <v>202</v>
      </c>
      <c r="K220" s="8" t="s">
        <v>192</v>
      </c>
      <c r="L220" s="8" t="s">
        <v>193</v>
      </c>
      <c r="M220" s="8" t="s">
        <v>223</v>
      </c>
      <c r="N220" s="8" t="s">
        <v>195</v>
      </c>
      <c r="O220" s="8" t="s">
        <v>224</v>
      </c>
      <c r="P220" s="8" t="s">
        <v>266</v>
      </c>
      <c r="R220" s="8" t="s">
        <v>267</v>
      </c>
      <c r="S220" s="8" t="s">
        <v>286</v>
      </c>
      <c r="T220" s="8" t="s">
        <v>201</v>
      </c>
      <c r="U220" s="8" t="s">
        <v>191</v>
      </c>
      <c r="V220" s="59">
        <v>45349</v>
      </c>
      <c r="W220" s="8" t="s">
        <v>203</v>
      </c>
      <c r="X220" s="8" t="s">
        <v>204</v>
      </c>
      <c r="Y220" s="8">
        <v>2</v>
      </c>
      <c r="Z220" s="8">
        <v>2</v>
      </c>
      <c r="AA220" s="8">
        <v>0</v>
      </c>
      <c r="AB220" s="8">
        <v>0</v>
      </c>
      <c r="AC220" s="8">
        <v>0</v>
      </c>
      <c r="AD220" s="8">
        <v>0</v>
      </c>
      <c r="AE220" s="8">
        <v>0</v>
      </c>
      <c r="AF220" s="8">
        <f t="shared" si="12"/>
        <v>2</v>
      </c>
      <c r="AG220" s="8">
        <f t="shared" si="13"/>
        <v>0</v>
      </c>
      <c r="AH220" s="8">
        <f t="shared" si="14"/>
        <v>2</v>
      </c>
      <c r="AI220" s="8">
        <f t="shared" si="15"/>
        <v>0</v>
      </c>
      <c r="AJ220" s="8" t="s">
        <v>251</v>
      </c>
      <c r="AK220" s="8" t="s">
        <v>63</v>
      </c>
      <c r="AL220" s="8" t="s">
        <v>670</v>
      </c>
    </row>
    <row r="221" spans="1:38" x14ac:dyDescent="0.35">
      <c r="A221" s="8">
        <v>453317</v>
      </c>
      <c r="B221" s="8">
        <v>111660</v>
      </c>
      <c r="C221" s="8" t="s">
        <v>188</v>
      </c>
      <c r="D221" s="8">
        <v>72715</v>
      </c>
      <c r="E221" s="8" t="s">
        <v>285</v>
      </c>
      <c r="F221" s="8">
        <v>3037131</v>
      </c>
      <c r="G221" s="8">
        <v>1.93</v>
      </c>
      <c r="H221" s="8" t="s">
        <v>222</v>
      </c>
      <c r="I221" s="59">
        <v>44659</v>
      </c>
      <c r="J221" s="8" t="s">
        <v>202</v>
      </c>
      <c r="K221" s="8" t="s">
        <v>192</v>
      </c>
      <c r="L221" s="8" t="s">
        <v>193</v>
      </c>
      <c r="M221" s="8" t="s">
        <v>223</v>
      </c>
      <c r="N221" s="8" t="s">
        <v>195</v>
      </c>
      <c r="O221" s="8" t="s">
        <v>224</v>
      </c>
      <c r="P221" s="8" t="s">
        <v>266</v>
      </c>
      <c r="R221" s="8" t="s">
        <v>267</v>
      </c>
      <c r="S221" s="8" t="s">
        <v>286</v>
      </c>
      <c r="T221" s="8" t="s">
        <v>201</v>
      </c>
      <c r="U221" s="8" t="s">
        <v>191</v>
      </c>
      <c r="V221" s="59">
        <v>45349</v>
      </c>
      <c r="W221" s="8" t="s">
        <v>203</v>
      </c>
      <c r="X221" s="8" t="s">
        <v>206</v>
      </c>
      <c r="Y221" s="8">
        <v>41</v>
      </c>
      <c r="Z221" s="8">
        <v>41</v>
      </c>
      <c r="AA221" s="8">
        <v>20</v>
      </c>
      <c r="AB221" s="8">
        <v>11</v>
      </c>
      <c r="AC221" s="8">
        <v>0</v>
      </c>
      <c r="AD221" s="8">
        <v>0</v>
      </c>
      <c r="AE221" s="8">
        <v>0</v>
      </c>
      <c r="AF221" s="8">
        <f t="shared" si="12"/>
        <v>30</v>
      </c>
      <c r="AG221" s="8">
        <f t="shared" si="13"/>
        <v>0</v>
      </c>
      <c r="AH221" s="8">
        <f t="shared" si="14"/>
        <v>30</v>
      </c>
      <c r="AI221" s="8">
        <f t="shared" si="15"/>
        <v>9</v>
      </c>
      <c r="AJ221" s="8" t="s">
        <v>251</v>
      </c>
      <c r="AK221" s="8" t="s">
        <v>63</v>
      </c>
      <c r="AL221" s="8" t="s">
        <v>670</v>
      </c>
    </row>
    <row r="222" spans="1:38" x14ac:dyDescent="0.35">
      <c r="A222" s="8">
        <v>453317</v>
      </c>
      <c r="B222" s="8">
        <v>111660</v>
      </c>
      <c r="C222" s="8" t="s">
        <v>188</v>
      </c>
      <c r="D222" s="8">
        <v>72715</v>
      </c>
      <c r="E222" s="8" t="s">
        <v>285</v>
      </c>
      <c r="F222" s="8">
        <v>3037131</v>
      </c>
      <c r="G222" s="8">
        <v>1.93</v>
      </c>
      <c r="H222" s="8" t="s">
        <v>222</v>
      </c>
      <c r="I222" s="59">
        <v>44659</v>
      </c>
      <c r="J222" s="8" t="s">
        <v>202</v>
      </c>
      <c r="K222" s="8" t="s">
        <v>192</v>
      </c>
      <c r="L222" s="8" t="s">
        <v>193</v>
      </c>
      <c r="M222" s="8" t="s">
        <v>223</v>
      </c>
      <c r="N222" s="8" t="s">
        <v>195</v>
      </c>
      <c r="O222" s="8" t="s">
        <v>224</v>
      </c>
      <c r="P222" s="8" t="s">
        <v>266</v>
      </c>
      <c r="R222" s="8" t="s">
        <v>267</v>
      </c>
      <c r="S222" s="8" t="s">
        <v>286</v>
      </c>
      <c r="T222" s="8" t="s">
        <v>201</v>
      </c>
      <c r="U222" s="8" t="s">
        <v>191</v>
      </c>
      <c r="V222" s="59">
        <v>45349</v>
      </c>
      <c r="W222" s="8" t="s">
        <v>203</v>
      </c>
      <c r="X222" s="8" t="s">
        <v>211</v>
      </c>
      <c r="Y222" s="8">
        <v>24</v>
      </c>
      <c r="Z222" s="8">
        <v>24</v>
      </c>
      <c r="AA222" s="8">
        <v>23</v>
      </c>
      <c r="AB222" s="8">
        <v>3</v>
      </c>
      <c r="AC222" s="8">
        <v>0</v>
      </c>
      <c r="AD222" s="8">
        <v>0</v>
      </c>
      <c r="AE222" s="8">
        <v>0</v>
      </c>
      <c r="AF222" s="8">
        <f t="shared" si="12"/>
        <v>21</v>
      </c>
      <c r="AG222" s="8">
        <f t="shared" si="13"/>
        <v>0</v>
      </c>
      <c r="AH222" s="8">
        <f t="shared" si="14"/>
        <v>21</v>
      </c>
      <c r="AI222" s="8">
        <f t="shared" si="15"/>
        <v>20</v>
      </c>
      <c r="AJ222" s="8" t="s">
        <v>251</v>
      </c>
      <c r="AK222" s="8" t="s">
        <v>63</v>
      </c>
      <c r="AL222" s="8" t="s">
        <v>670</v>
      </c>
    </row>
    <row r="223" spans="1:38" x14ac:dyDescent="0.35">
      <c r="A223" s="8">
        <v>453295</v>
      </c>
      <c r="B223" s="8">
        <v>117927</v>
      </c>
      <c r="C223" s="8" t="s">
        <v>188</v>
      </c>
      <c r="D223" s="8">
        <v>87840</v>
      </c>
      <c r="E223" s="8" t="s">
        <v>819</v>
      </c>
      <c r="F223" s="8">
        <v>3037132</v>
      </c>
      <c r="G223" s="8">
        <v>0.1</v>
      </c>
      <c r="H223" s="8" t="s">
        <v>190</v>
      </c>
      <c r="I223" s="59">
        <v>44708</v>
      </c>
      <c r="J223" s="8" t="s">
        <v>202</v>
      </c>
      <c r="K223" s="8" t="s">
        <v>213</v>
      </c>
      <c r="L223" s="8" t="s">
        <v>193</v>
      </c>
      <c r="M223" s="8" t="s">
        <v>195</v>
      </c>
      <c r="N223" s="8" t="s">
        <v>195</v>
      </c>
      <c r="O223" s="8" t="s">
        <v>196</v>
      </c>
      <c r="P223" s="8" t="s">
        <v>820</v>
      </c>
      <c r="Q223" s="8" t="s">
        <v>821</v>
      </c>
      <c r="R223" s="8" t="s">
        <v>318</v>
      </c>
      <c r="S223" s="8" t="s">
        <v>822</v>
      </c>
      <c r="T223" s="8" t="s">
        <v>201</v>
      </c>
      <c r="U223" s="8" t="s">
        <v>202</v>
      </c>
      <c r="V223" s="59">
        <v>44847</v>
      </c>
      <c r="W223" s="8" t="s">
        <v>203</v>
      </c>
      <c r="X223" s="8" t="s">
        <v>206</v>
      </c>
      <c r="Y223" s="8">
        <v>1</v>
      </c>
      <c r="Z223" s="8">
        <v>1</v>
      </c>
      <c r="AA223" s="8">
        <v>1</v>
      </c>
      <c r="AB223" s="8">
        <v>0</v>
      </c>
      <c r="AC223" s="8">
        <v>1</v>
      </c>
      <c r="AD223" s="8">
        <v>1</v>
      </c>
      <c r="AE223" s="8">
        <v>0</v>
      </c>
      <c r="AF223" s="8">
        <f t="shared" si="12"/>
        <v>1</v>
      </c>
      <c r="AG223" s="8">
        <f t="shared" si="13"/>
        <v>1</v>
      </c>
      <c r="AH223" s="8">
        <f t="shared" si="14"/>
        <v>0</v>
      </c>
      <c r="AI223" s="8">
        <f t="shared" si="15"/>
        <v>1</v>
      </c>
      <c r="AJ223" s="8" t="s">
        <v>658</v>
      </c>
      <c r="AK223" s="8" t="s">
        <v>241</v>
      </c>
      <c r="AL223" s="8" t="s">
        <v>647</v>
      </c>
    </row>
    <row r="224" spans="1:38" x14ac:dyDescent="0.35">
      <c r="A224" s="8">
        <v>455766</v>
      </c>
      <c r="B224" s="8">
        <v>142325</v>
      </c>
      <c r="C224" s="8" t="s">
        <v>188</v>
      </c>
      <c r="D224" s="8">
        <v>87841</v>
      </c>
      <c r="E224" s="8" t="s">
        <v>823</v>
      </c>
      <c r="F224" s="8">
        <v>3037133</v>
      </c>
      <c r="G224" s="8">
        <v>0.61</v>
      </c>
      <c r="H224" s="8" t="s">
        <v>293</v>
      </c>
      <c r="I224" s="59">
        <v>44693</v>
      </c>
      <c r="J224" s="8" t="s">
        <v>202</v>
      </c>
      <c r="K224" s="8" t="s">
        <v>213</v>
      </c>
      <c r="L224" s="8" t="s">
        <v>193</v>
      </c>
      <c r="M224" s="8" t="s">
        <v>223</v>
      </c>
      <c r="N224" s="8" t="s">
        <v>195</v>
      </c>
      <c r="O224" s="8" t="s">
        <v>210</v>
      </c>
      <c r="P224" s="8" t="s">
        <v>824</v>
      </c>
      <c r="R224" s="8" t="s">
        <v>578</v>
      </c>
      <c r="S224" s="8" t="s">
        <v>825</v>
      </c>
      <c r="T224" s="8" t="s">
        <v>201</v>
      </c>
      <c r="U224" s="8" t="s">
        <v>191</v>
      </c>
      <c r="W224" s="8" t="s">
        <v>203</v>
      </c>
      <c r="X224" s="8" t="s">
        <v>204</v>
      </c>
      <c r="Y224" s="8">
        <v>1</v>
      </c>
      <c r="Z224" s="8">
        <v>1</v>
      </c>
      <c r="AA224" s="8">
        <v>0</v>
      </c>
      <c r="AB224" s="8">
        <v>0</v>
      </c>
      <c r="AC224" s="8">
        <v>0</v>
      </c>
      <c r="AD224" s="8">
        <v>0</v>
      </c>
      <c r="AE224" s="8">
        <v>0</v>
      </c>
      <c r="AF224" s="8">
        <f t="shared" si="12"/>
        <v>1</v>
      </c>
      <c r="AG224" s="8">
        <f t="shared" si="13"/>
        <v>0</v>
      </c>
      <c r="AH224" s="8">
        <f t="shared" si="14"/>
        <v>1</v>
      </c>
      <c r="AI224" s="8">
        <f t="shared" si="15"/>
        <v>0</v>
      </c>
      <c r="AJ224" s="8" t="s">
        <v>658</v>
      </c>
      <c r="AK224" s="8" t="s">
        <v>241</v>
      </c>
      <c r="AL224" s="8" t="s">
        <v>647</v>
      </c>
    </row>
    <row r="225" spans="1:38" x14ac:dyDescent="0.35">
      <c r="A225" s="8">
        <v>452802</v>
      </c>
      <c r="B225" s="8">
        <v>113570</v>
      </c>
      <c r="C225" s="8" t="s">
        <v>188</v>
      </c>
      <c r="D225" s="8">
        <v>83924</v>
      </c>
      <c r="E225" s="8" t="s">
        <v>826</v>
      </c>
      <c r="F225" s="8">
        <v>3035534</v>
      </c>
      <c r="G225" s="8">
        <v>0.69</v>
      </c>
      <c r="H225" s="8" t="s">
        <v>190</v>
      </c>
      <c r="I225" s="59">
        <v>44686</v>
      </c>
      <c r="J225" s="8" t="s">
        <v>191</v>
      </c>
      <c r="K225" s="8" t="s">
        <v>213</v>
      </c>
      <c r="L225" s="8" t="s">
        <v>193</v>
      </c>
      <c r="M225" s="8" t="s">
        <v>223</v>
      </c>
      <c r="N225" s="8" t="s">
        <v>195</v>
      </c>
      <c r="O225" s="8" t="s">
        <v>224</v>
      </c>
      <c r="P225" s="8" t="s">
        <v>827</v>
      </c>
      <c r="R225" s="8" t="s">
        <v>412</v>
      </c>
      <c r="S225" s="8" t="s">
        <v>828</v>
      </c>
      <c r="T225" s="8" t="s">
        <v>201</v>
      </c>
      <c r="U225" s="8" t="s">
        <v>191</v>
      </c>
      <c r="W225" s="8" t="s">
        <v>203</v>
      </c>
      <c r="X225" s="8" t="s">
        <v>204</v>
      </c>
      <c r="Y225" s="8">
        <v>1</v>
      </c>
      <c r="Z225" s="8">
        <v>1</v>
      </c>
      <c r="AA225" s="8">
        <v>0</v>
      </c>
      <c r="AB225" s="8">
        <v>0</v>
      </c>
      <c r="AC225" s="8">
        <v>0</v>
      </c>
      <c r="AD225" s="8">
        <v>0</v>
      </c>
      <c r="AE225" s="8">
        <v>0</v>
      </c>
      <c r="AF225" s="8">
        <f t="shared" si="12"/>
        <v>1</v>
      </c>
      <c r="AG225" s="8">
        <f t="shared" si="13"/>
        <v>0</v>
      </c>
      <c r="AH225" s="8">
        <f t="shared" si="14"/>
        <v>1</v>
      </c>
      <c r="AI225" s="8">
        <f t="shared" si="15"/>
        <v>0</v>
      </c>
      <c r="AJ225" s="8" t="s">
        <v>658</v>
      </c>
      <c r="AK225" s="8" t="s">
        <v>241</v>
      </c>
      <c r="AL225" s="8" t="s">
        <v>647</v>
      </c>
    </row>
    <row r="226" spans="1:38" x14ac:dyDescent="0.35">
      <c r="A226" s="8">
        <v>439797</v>
      </c>
      <c r="B226" s="8">
        <v>126089</v>
      </c>
      <c r="C226" s="8" t="s">
        <v>188</v>
      </c>
      <c r="D226" s="8">
        <v>70533</v>
      </c>
      <c r="E226" s="8" t="s">
        <v>829</v>
      </c>
      <c r="F226" s="8">
        <v>3035538</v>
      </c>
      <c r="G226" s="8">
        <v>0.31</v>
      </c>
      <c r="H226" s="8" t="s">
        <v>190</v>
      </c>
      <c r="I226" s="59">
        <v>44728</v>
      </c>
      <c r="J226" s="8" t="s">
        <v>191</v>
      </c>
      <c r="K226" s="8" t="s">
        <v>213</v>
      </c>
      <c r="L226" s="8" t="s">
        <v>193</v>
      </c>
      <c r="M226" s="8" t="s">
        <v>214</v>
      </c>
      <c r="N226" s="8" t="s">
        <v>195</v>
      </c>
      <c r="O226" s="8" t="s">
        <v>196</v>
      </c>
      <c r="P226" s="8" t="s">
        <v>830</v>
      </c>
      <c r="R226" s="8" t="s">
        <v>786</v>
      </c>
      <c r="S226" s="8" t="s">
        <v>831</v>
      </c>
      <c r="T226" s="8" t="s">
        <v>201</v>
      </c>
      <c r="U226" s="8" t="s">
        <v>202</v>
      </c>
      <c r="W226" s="8" t="s">
        <v>203</v>
      </c>
      <c r="X226" s="8" t="s">
        <v>206</v>
      </c>
      <c r="Y226" s="8">
        <v>1</v>
      </c>
      <c r="Z226" s="8">
        <v>1</v>
      </c>
      <c r="AA226" s="8">
        <v>0</v>
      </c>
      <c r="AB226" s="8">
        <v>0</v>
      </c>
      <c r="AC226" s="8">
        <v>0</v>
      </c>
      <c r="AD226" s="8">
        <v>0</v>
      </c>
      <c r="AE226" s="8">
        <v>0</v>
      </c>
      <c r="AF226" s="8">
        <f t="shared" si="12"/>
        <v>1</v>
      </c>
      <c r="AG226" s="8">
        <f t="shared" si="13"/>
        <v>0</v>
      </c>
      <c r="AH226" s="8">
        <f t="shared" si="14"/>
        <v>1</v>
      </c>
      <c r="AI226" s="8">
        <f t="shared" si="15"/>
        <v>0</v>
      </c>
      <c r="AJ226" s="8" t="s">
        <v>658</v>
      </c>
      <c r="AK226" s="8" t="s">
        <v>241</v>
      </c>
      <c r="AL226" s="8" t="s">
        <v>647</v>
      </c>
    </row>
    <row r="227" spans="1:38" x14ac:dyDescent="0.35">
      <c r="A227" s="8">
        <v>456080</v>
      </c>
      <c r="B227" s="8">
        <v>115822</v>
      </c>
      <c r="C227" s="8" t="s">
        <v>188</v>
      </c>
      <c r="D227" s="8">
        <v>88117</v>
      </c>
      <c r="E227" s="8" t="s">
        <v>473</v>
      </c>
      <c r="F227" s="8">
        <v>3042794</v>
      </c>
      <c r="G227" s="8">
        <v>0.22</v>
      </c>
      <c r="H227" s="8" t="s">
        <v>190</v>
      </c>
      <c r="I227" s="59">
        <v>44771</v>
      </c>
      <c r="J227" s="8" t="s">
        <v>202</v>
      </c>
      <c r="K227" s="8" t="s">
        <v>213</v>
      </c>
      <c r="L227" s="8" t="s">
        <v>193</v>
      </c>
      <c r="M227" s="8" t="s">
        <v>214</v>
      </c>
      <c r="N227" s="8" t="s">
        <v>195</v>
      </c>
      <c r="O227" s="8" t="s">
        <v>196</v>
      </c>
      <c r="P227" s="8" t="s">
        <v>474</v>
      </c>
      <c r="R227" s="8" t="s">
        <v>325</v>
      </c>
      <c r="S227" s="8" t="s">
        <v>475</v>
      </c>
      <c r="T227" s="8" t="s">
        <v>201</v>
      </c>
      <c r="U227" s="8" t="s">
        <v>202</v>
      </c>
      <c r="V227" s="59">
        <v>44904</v>
      </c>
      <c r="W227" s="8" t="s">
        <v>203</v>
      </c>
      <c r="X227" s="8" t="s">
        <v>204</v>
      </c>
      <c r="Y227" s="8">
        <v>2</v>
      </c>
      <c r="Z227" s="8">
        <v>2</v>
      </c>
      <c r="AA227" s="8">
        <v>2</v>
      </c>
      <c r="AB227" s="8">
        <v>2</v>
      </c>
      <c r="AC227" s="8">
        <v>0</v>
      </c>
      <c r="AD227" s="8">
        <v>0</v>
      </c>
      <c r="AE227" s="8">
        <v>0</v>
      </c>
      <c r="AF227" s="8">
        <f t="shared" si="12"/>
        <v>0</v>
      </c>
      <c r="AG227" s="8">
        <f t="shared" si="13"/>
        <v>0</v>
      </c>
      <c r="AH227" s="8">
        <f t="shared" si="14"/>
        <v>0</v>
      </c>
      <c r="AI227" s="8">
        <f t="shared" si="15"/>
        <v>0</v>
      </c>
      <c r="AJ227" s="8" t="s">
        <v>325</v>
      </c>
      <c r="AK227" s="8" t="s">
        <v>205</v>
      </c>
      <c r="AL227" s="8" t="s">
        <v>647</v>
      </c>
    </row>
    <row r="228" spans="1:38" x14ac:dyDescent="0.35">
      <c r="A228" s="8">
        <v>456080</v>
      </c>
      <c r="B228" s="8">
        <v>115822</v>
      </c>
      <c r="C228" s="8" t="s">
        <v>188</v>
      </c>
      <c r="D228" s="8">
        <v>88117</v>
      </c>
      <c r="E228" s="8" t="s">
        <v>473</v>
      </c>
      <c r="F228" s="8">
        <v>3042794</v>
      </c>
      <c r="G228" s="8">
        <v>0.22</v>
      </c>
      <c r="H228" s="8" t="s">
        <v>190</v>
      </c>
      <c r="I228" s="59">
        <v>44771</v>
      </c>
      <c r="J228" s="8" t="s">
        <v>202</v>
      </c>
      <c r="K228" s="8" t="s">
        <v>213</v>
      </c>
      <c r="L228" s="8" t="s">
        <v>193</v>
      </c>
      <c r="M228" s="8" t="s">
        <v>214</v>
      </c>
      <c r="N228" s="8" t="s">
        <v>195</v>
      </c>
      <c r="O228" s="8" t="s">
        <v>196</v>
      </c>
      <c r="P228" s="8" t="s">
        <v>474</v>
      </c>
      <c r="R228" s="8" t="s">
        <v>325</v>
      </c>
      <c r="S228" s="8" t="s">
        <v>475</v>
      </c>
      <c r="T228" s="8" t="s">
        <v>201</v>
      </c>
      <c r="U228" s="8" t="s">
        <v>202</v>
      </c>
      <c r="V228" s="59">
        <v>44904</v>
      </c>
      <c r="W228" s="8" t="s">
        <v>203</v>
      </c>
      <c r="X228" s="8" t="s">
        <v>206</v>
      </c>
      <c r="Y228" s="8">
        <v>3</v>
      </c>
      <c r="Z228" s="8">
        <v>3</v>
      </c>
      <c r="AA228" s="8">
        <v>3</v>
      </c>
      <c r="AB228" s="8">
        <v>2</v>
      </c>
      <c r="AC228" s="8">
        <v>0</v>
      </c>
      <c r="AD228" s="8">
        <v>0</v>
      </c>
      <c r="AE228" s="8">
        <v>0</v>
      </c>
      <c r="AF228" s="8">
        <f t="shared" si="12"/>
        <v>1</v>
      </c>
      <c r="AG228" s="8">
        <f t="shared" si="13"/>
        <v>0</v>
      </c>
      <c r="AH228" s="8">
        <f t="shared" si="14"/>
        <v>1</v>
      </c>
      <c r="AI228" s="8">
        <f t="shared" si="15"/>
        <v>1</v>
      </c>
      <c r="AJ228" s="8" t="s">
        <v>325</v>
      </c>
      <c r="AK228" s="8" t="s">
        <v>205</v>
      </c>
      <c r="AL228" s="8" t="s">
        <v>647</v>
      </c>
    </row>
    <row r="229" spans="1:38" x14ac:dyDescent="0.35">
      <c r="A229" s="8">
        <v>456080</v>
      </c>
      <c r="B229" s="8">
        <v>115822</v>
      </c>
      <c r="C229" s="8" t="s">
        <v>188</v>
      </c>
      <c r="D229" s="8">
        <v>88117</v>
      </c>
      <c r="E229" s="8" t="s">
        <v>473</v>
      </c>
      <c r="F229" s="8">
        <v>3042794</v>
      </c>
      <c r="G229" s="8">
        <v>0.22</v>
      </c>
      <c r="H229" s="8" t="s">
        <v>190</v>
      </c>
      <c r="I229" s="59">
        <v>44771</v>
      </c>
      <c r="J229" s="8" t="s">
        <v>202</v>
      </c>
      <c r="K229" s="8" t="s">
        <v>213</v>
      </c>
      <c r="L229" s="8" t="s">
        <v>193</v>
      </c>
      <c r="M229" s="8" t="s">
        <v>214</v>
      </c>
      <c r="N229" s="8" t="s">
        <v>195</v>
      </c>
      <c r="O229" s="8" t="s">
        <v>196</v>
      </c>
      <c r="P229" s="8" t="s">
        <v>474</v>
      </c>
      <c r="R229" s="8" t="s">
        <v>325</v>
      </c>
      <c r="S229" s="8" t="s">
        <v>475</v>
      </c>
      <c r="T229" s="8" t="s">
        <v>201</v>
      </c>
      <c r="U229" s="8" t="s">
        <v>202</v>
      </c>
      <c r="V229" s="59">
        <v>44904</v>
      </c>
      <c r="W229" s="8" t="s">
        <v>203</v>
      </c>
      <c r="X229" s="8" t="s">
        <v>211</v>
      </c>
      <c r="Y229" s="8">
        <v>2</v>
      </c>
      <c r="Z229" s="8">
        <v>2</v>
      </c>
      <c r="AA229" s="8">
        <v>2</v>
      </c>
      <c r="AB229" s="8">
        <v>2</v>
      </c>
      <c r="AC229" s="8">
        <v>0</v>
      </c>
      <c r="AD229" s="8">
        <v>0</v>
      </c>
      <c r="AE229" s="8">
        <v>0</v>
      </c>
      <c r="AF229" s="8">
        <f t="shared" si="12"/>
        <v>0</v>
      </c>
      <c r="AG229" s="8">
        <f t="shared" si="13"/>
        <v>0</v>
      </c>
      <c r="AH229" s="8">
        <f t="shared" si="14"/>
        <v>0</v>
      </c>
      <c r="AI229" s="8">
        <f t="shared" si="15"/>
        <v>0</v>
      </c>
      <c r="AJ229" s="8" t="s">
        <v>325</v>
      </c>
      <c r="AK229" s="8" t="s">
        <v>205</v>
      </c>
      <c r="AL229" s="8" t="s">
        <v>647</v>
      </c>
    </row>
    <row r="230" spans="1:38" x14ac:dyDescent="0.35">
      <c r="A230" s="8">
        <v>453127</v>
      </c>
      <c r="B230" s="8">
        <v>111172</v>
      </c>
      <c r="C230" s="8" t="s">
        <v>188</v>
      </c>
      <c r="D230" s="8">
        <v>72715</v>
      </c>
      <c r="E230" s="8" t="s">
        <v>279</v>
      </c>
      <c r="F230" s="8">
        <v>3043193</v>
      </c>
      <c r="G230" s="8">
        <v>13.09</v>
      </c>
      <c r="H230" s="8" t="s">
        <v>222</v>
      </c>
      <c r="I230" s="59">
        <v>44764</v>
      </c>
      <c r="J230" s="8" t="s">
        <v>202</v>
      </c>
      <c r="K230" s="8" t="s">
        <v>192</v>
      </c>
      <c r="L230" s="8" t="s">
        <v>230</v>
      </c>
      <c r="M230" s="8" t="s">
        <v>223</v>
      </c>
      <c r="N230" s="8" t="s">
        <v>195</v>
      </c>
      <c r="O230" s="8" t="s">
        <v>224</v>
      </c>
      <c r="P230" s="8" t="s">
        <v>266</v>
      </c>
      <c r="R230" s="8" t="s">
        <v>267</v>
      </c>
      <c r="S230" s="8" t="s">
        <v>280</v>
      </c>
      <c r="T230" s="8" t="s">
        <v>201</v>
      </c>
      <c r="U230" s="8" t="s">
        <v>191</v>
      </c>
      <c r="V230" s="59">
        <v>44861</v>
      </c>
      <c r="W230" s="8" t="s">
        <v>207</v>
      </c>
      <c r="X230" s="8" t="s">
        <v>231</v>
      </c>
      <c r="Y230" s="8">
        <v>3</v>
      </c>
      <c r="Z230" s="8">
        <v>3</v>
      </c>
      <c r="AA230" s="8">
        <v>3</v>
      </c>
      <c r="AB230" s="8">
        <v>3</v>
      </c>
      <c r="AC230" s="8">
        <v>0</v>
      </c>
      <c r="AD230" s="8">
        <v>0</v>
      </c>
      <c r="AE230" s="8">
        <v>0</v>
      </c>
      <c r="AF230" s="8">
        <f t="shared" si="12"/>
        <v>0</v>
      </c>
      <c r="AG230" s="8">
        <f t="shared" si="13"/>
        <v>0</v>
      </c>
      <c r="AH230" s="8">
        <f t="shared" si="14"/>
        <v>0</v>
      </c>
      <c r="AI230" s="8">
        <f t="shared" si="15"/>
        <v>0</v>
      </c>
      <c r="AJ230" s="8" t="s">
        <v>251</v>
      </c>
      <c r="AK230" s="8" t="s">
        <v>63</v>
      </c>
      <c r="AL230" s="8" t="s">
        <v>670</v>
      </c>
    </row>
    <row r="231" spans="1:38" x14ac:dyDescent="0.35">
      <c r="A231" s="8">
        <v>453127</v>
      </c>
      <c r="B231" s="8">
        <v>111172</v>
      </c>
      <c r="C231" s="8" t="s">
        <v>188</v>
      </c>
      <c r="D231" s="8">
        <v>72715</v>
      </c>
      <c r="E231" s="8" t="s">
        <v>279</v>
      </c>
      <c r="F231" s="8">
        <v>3043193</v>
      </c>
      <c r="G231" s="8">
        <v>13.09</v>
      </c>
      <c r="H231" s="8" t="s">
        <v>222</v>
      </c>
      <c r="I231" s="59">
        <v>44764</v>
      </c>
      <c r="J231" s="8" t="s">
        <v>202</v>
      </c>
      <c r="K231" s="8" t="s">
        <v>192</v>
      </c>
      <c r="L231" s="8" t="s">
        <v>230</v>
      </c>
      <c r="M231" s="8" t="s">
        <v>223</v>
      </c>
      <c r="N231" s="8" t="s">
        <v>195</v>
      </c>
      <c r="O231" s="8" t="s">
        <v>224</v>
      </c>
      <c r="P231" s="8" t="s">
        <v>266</v>
      </c>
      <c r="R231" s="8" t="s">
        <v>267</v>
      </c>
      <c r="S231" s="8" t="s">
        <v>280</v>
      </c>
      <c r="T231" s="8" t="s">
        <v>201</v>
      </c>
      <c r="U231" s="8" t="s">
        <v>191</v>
      </c>
      <c r="V231" s="59">
        <v>44861</v>
      </c>
      <c r="W231" s="8" t="s">
        <v>207</v>
      </c>
      <c r="X231" s="8" t="s">
        <v>204</v>
      </c>
      <c r="Y231" s="8">
        <v>6</v>
      </c>
      <c r="Z231" s="8">
        <v>6</v>
      </c>
      <c r="AA231" s="8">
        <v>6</v>
      </c>
      <c r="AB231" s="8">
        <v>6</v>
      </c>
      <c r="AC231" s="8">
        <v>0</v>
      </c>
      <c r="AD231" s="8">
        <v>0</v>
      </c>
      <c r="AE231" s="8">
        <v>0</v>
      </c>
      <c r="AF231" s="8">
        <f t="shared" si="12"/>
        <v>0</v>
      </c>
      <c r="AG231" s="8">
        <f t="shared" si="13"/>
        <v>0</v>
      </c>
      <c r="AH231" s="8">
        <f t="shared" si="14"/>
        <v>0</v>
      </c>
      <c r="AI231" s="8">
        <f t="shared" si="15"/>
        <v>0</v>
      </c>
      <c r="AJ231" s="8" t="s">
        <v>251</v>
      </c>
      <c r="AK231" s="8" t="s">
        <v>63</v>
      </c>
      <c r="AL231" s="8" t="s">
        <v>670</v>
      </c>
    </row>
    <row r="232" spans="1:38" x14ac:dyDescent="0.35">
      <c r="A232" s="8">
        <v>453127</v>
      </c>
      <c r="B232" s="8">
        <v>111172</v>
      </c>
      <c r="C232" s="8" t="s">
        <v>188</v>
      </c>
      <c r="D232" s="8">
        <v>72715</v>
      </c>
      <c r="E232" s="8" t="s">
        <v>279</v>
      </c>
      <c r="F232" s="8">
        <v>3043193</v>
      </c>
      <c r="G232" s="8">
        <v>13.09</v>
      </c>
      <c r="H232" s="8" t="s">
        <v>222</v>
      </c>
      <c r="I232" s="59">
        <v>44764</v>
      </c>
      <c r="J232" s="8" t="s">
        <v>202</v>
      </c>
      <c r="K232" s="8" t="s">
        <v>192</v>
      </c>
      <c r="L232" s="8" t="s">
        <v>230</v>
      </c>
      <c r="M232" s="8" t="s">
        <v>223</v>
      </c>
      <c r="N232" s="8" t="s">
        <v>195</v>
      </c>
      <c r="O232" s="8" t="s">
        <v>224</v>
      </c>
      <c r="P232" s="8" t="s">
        <v>266</v>
      </c>
      <c r="R232" s="8" t="s">
        <v>267</v>
      </c>
      <c r="S232" s="8" t="s">
        <v>280</v>
      </c>
      <c r="T232" s="8" t="s">
        <v>201</v>
      </c>
      <c r="U232" s="8" t="s">
        <v>191</v>
      </c>
      <c r="V232" s="59">
        <v>44861</v>
      </c>
      <c r="W232" s="8" t="s">
        <v>203</v>
      </c>
      <c r="X232" s="8" t="s">
        <v>204</v>
      </c>
      <c r="Y232" s="8">
        <v>23</v>
      </c>
      <c r="Z232" s="8">
        <v>23</v>
      </c>
      <c r="AA232" s="8">
        <v>5</v>
      </c>
      <c r="AB232" s="8">
        <v>0</v>
      </c>
      <c r="AC232" s="8">
        <v>0</v>
      </c>
      <c r="AD232" s="8">
        <v>0</v>
      </c>
      <c r="AE232" s="8">
        <v>0</v>
      </c>
      <c r="AF232" s="8">
        <f t="shared" si="12"/>
        <v>23</v>
      </c>
      <c r="AG232" s="8">
        <f t="shared" si="13"/>
        <v>0</v>
      </c>
      <c r="AH232" s="8">
        <f t="shared" si="14"/>
        <v>23</v>
      </c>
      <c r="AI232" s="8">
        <f t="shared" si="15"/>
        <v>5</v>
      </c>
      <c r="AJ232" s="8" t="s">
        <v>251</v>
      </c>
      <c r="AK232" s="8" t="s">
        <v>63</v>
      </c>
      <c r="AL232" s="8" t="s">
        <v>670</v>
      </c>
    </row>
    <row r="233" spans="1:38" x14ac:dyDescent="0.35">
      <c r="A233" s="8">
        <v>453127</v>
      </c>
      <c r="B233" s="8">
        <v>111172</v>
      </c>
      <c r="C233" s="8" t="s">
        <v>188</v>
      </c>
      <c r="D233" s="8">
        <v>72715</v>
      </c>
      <c r="E233" s="8" t="s">
        <v>279</v>
      </c>
      <c r="F233" s="8">
        <v>3043193</v>
      </c>
      <c r="G233" s="8">
        <v>13.09</v>
      </c>
      <c r="H233" s="8" t="s">
        <v>222</v>
      </c>
      <c r="I233" s="59">
        <v>44764</v>
      </c>
      <c r="J233" s="8" t="s">
        <v>202</v>
      </c>
      <c r="K233" s="8" t="s">
        <v>192</v>
      </c>
      <c r="L233" s="8" t="s">
        <v>230</v>
      </c>
      <c r="M233" s="8" t="s">
        <v>223</v>
      </c>
      <c r="N233" s="8" t="s">
        <v>195</v>
      </c>
      <c r="O233" s="8" t="s">
        <v>224</v>
      </c>
      <c r="P233" s="8" t="s">
        <v>266</v>
      </c>
      <c r="R233" s="8" t="s">
        <v>267</v>
      </c>
      <c r="S233" s="8" t="s">
        <v>280</v>
      </c>
      <c r="T233" s="8" t="s">
        <v>201</v>
      </c>
      <c r="U233" s="8" t="s">
        <v>191</v>
      </c>
      <c r="V233" s="59">
        <v>44861</v>
      </c>
      <c r="W233" s="8" t="s">
        <v>203</v>
      </c>
      <c r="X233" s="8" t="s">
        <v>206</v>
      </c>
      <c r="Y233" s="8">
        <v>14</v>
      </c>
      <c r="Z233" s="8">
        <v>14</v>
      </c>
      <c r="AA233" s="8">
        <v>6</v>
      </c>
      <c r="AB233" s="8">
        <v>2</v>
      </c>
      <c r="AC233" s="8">
        <v>0</v>
      </c>
      <c r="AD233" s="8">
        <v>0</v>
      </c>
      <c r="AE233" s="8">
        <v>0</v>
      </c>
      <c r="AF233" s="8">
        <f t="shared" si="12"/>
        <v>12</v>
      </c>
      <c r="AG233" s="8">
        <f t="shared" si="13"/>
        <v>0</v>
      </c>
      <c r="AH233" s="8">
        <f t="shared" si="14"/>
        <v>12</v>
      </c>
      <c r="AI233" s="8">
        <f t="shared" si="15"/>
        <v>4</v>
      </c>
      <c r="AJ233" s="8" t="s">
        <v>251</v>
      </c>
      <c r="AK233" s="8" t="s">
        <v>63</v>
      </c>
      <c r="AL233" s="8" t="s">
        <v>670</v>
      </c>
    </row>
    <row r="234" spans="1:38" x14ac:dyDescent="0.35">
      <c r="A234" s="8">
        <v>453127</v>
      </c>
      <c r="B234" s="8">
        <v>111172</v>
      </c>
      <c r="C234" s="8" t="s">
        <v>188</v>
      </c>
      <c r="D234" s="8">
        <v>72715</v>
      </c>
      <c r="E234" s="8" t="s">
        <v>279</v>
      </c>
      <c r="F234" s="8">
        <v>3043193</v>
      </c>
      <c r="G234" s="8">
        <v>13.09</v>
      </c>
      <c r="H234" s="8" t="s">
        <v>222</v>
      </c>
      <c r="I234" s="59">
        <v>44764</v>
      </c>
      <c r="J234" s="8" t="s">
        <v>202</v>
      </c>
      <c r="K234" s="8" t="s">
        <v>192</v>
      </c>
      <c r="L234" s="8" t="s">
        <v>230</v>
      </c>
      <c r="M234" s="8" t="s">
        <v>223</v>
      </c>
      <c r="N234" s="8" t="s">
        <v>195</v>
      </c>
      <c r="O234" s="8" t="s">
        <v>224</v>
      </c>
      <c r="P234" s="8" t="s">
        <v>266</v>
      </c>
      <c r="R234" s="8" t="s">
        <v>267</v>
      </c>
      <c r="S234" s="8" t="s">
        <v>280</v>
      </c>
      <c r="T234" s="8" t="s">
        <v>201</v>
      </c>
      <c r="U234" s="8" t="s">
        <v>191</v>
      </c>
      <c r="V234" s="59">
        <v>44861</v>
      </c>
      <c r="W234" s="8" t="s">
        <v>203</v>
      </c>
      <c r="X234" s="8" t="s">
        <v>211</v>
      </c>
      <c r="Y234" s="8">
        <v>2</v>
      </c>
      <c r="Z234" s="8">
        <v>2</v>
      </c>
      <c r="AA234" s="8">
        <v>2</v>
      </c>
      <c r="AB234" s="8">
        <v>0</v>
      </c>
      <c r="AC234" s="8">
        <v>0</v>
      </c>
      <c r="AD234" s="8">
        <v>0</v>
      </c>
      <c r="AE234" s="8">
        <v>0</v>
      </c>
      <c r="AF234" s="8">
        <f t="shared" si="12"/>
        <v>2</v>
      </c>
      <c r="AG234" s="8">
        <f t="shared" si="13"/>
        <v>0</v>
      </c>
      <c r="AH234" s="8">
        <f t="shared" si="14"/>
        <v>2</v>
      </c>
      <c r="AI234" s="8">
        <f t="shared" si="15"/>
        <v>2</v>
      </c>
      <c r="AJ234" s="8" t="s">
        <v>251</v>
      </c>
      <c r="AK234" s="8" t="s">
        <v>63</v>
      </c>
      <c r="AL234" s="8" t="s">
        <v>670</v>
      </c>
    </row>
    <row r="235" spans="1:38" x14ac:dyDescent="0.35">
      <c r="A235" s="8">
        <v>453127</v>
      </c>
      <c r="B235" s="8">
        <v>111172</v>
      </c>
      <c r="C235" s="8" t="s">
        <v>188</v>
      </c>
      <c r="D235" s="8">
        <v>72715</v>
      </c>
      <c r="E235" s="8" t="s">
        <v>279</v>
      </c>
      <c r="F235" s="8">
        <v>3043193</v>
      </c>
      <c r="G235" s="8">
        <v>13.09</v>
      </c>
      <c r="H235" s="8" t="s">
        <v>222</v>
      </c>
      <c r="I235" s="59">
        <v>44764</v>
      </c>
      <c r="J235" s="8" t="s">
        <v>202</v>
      </c>
      <c r="K235" s="8" t="s">
        <v>192</v>
      </c>
      <c r="L235" s="8" t="s">
        <v>193</v>
      </c>
      <c r="M235" s="8" t="s">
        <v>223</v>
      </c>
      <c r="N235" s="8" t="s">
        <v>195</v>
      </c>
      <c r="O235" s="8" t="s">
        <v>224</v>
      </c>
      <c r="P235" s="8" t="s">
        <v>266</v>
      </c>
      <c r="R235" s="8" t="s">
        <v>267</v>
      </c>
      <c r="S235" s="8" t="s">
        <v>280</v>
      </c>
      <c r="T235" s="8" t="s">
        <v>201</v>
      </c>
      <c r="U235" s="8" t="s">
        <v>191</v>
      </c>
      <c r="V235" s="59">
        <v>44861</v>
      </c>
      <c r="W235" s="8" t="s">
        <v>207</v>
      </c>
      <c r="X235" s="8" t="s">
        <v>231</v>
      </c>
      <c r="Y235" s="8">
        <v>12</v>
      </c>
      <c r="Z235" s="8">
        <v>12</v>
      </c>
      <c r="AA235" s="8">
        <v>12</v>
      </c>
      <c r="AB235" s="8">
        <v>3</v>
      </c>
      <c r="AC235" s="8">
        <v>0</v>
      </c>
      <c r="AD235" s="8">
        <v>0</v>
      </c>
      <c r="AE235" s="8">
        <v>0</v>
      </c>
      <c r="AF235" s="8">
        <f t="shared" si="12"/>
        <v>9</v>
      </c>
      <c r="AG235" s="8">
        <f t="shared" si="13"/>
        <v>0</v>
      </c>
      <c r="AH235" s="8">
        <f t="shared" si="14"/>
        <v>9</v>
      </c>
      <c r="AI235" s="8">
        <f t="shared" si="15"/>
        <v>9</v>
      </c>
      <c r="AJ235" s="8" t="s">
        <v>251</v>
      </c>
      <c r="AK235" s="8" t="s">
        <v>63</v>
      </c>
      <c r="AL235" s="8" t="s">
        <v>670</v>
      </c>
    </row>
    <row r="236" spans="1:38" x14ac:dyDescent="0.35">
      <c r="A236" s="8">
        <v>453127</v>
      </c>
      <c r="B236" s="8">
        <v>111172</v>
      </c>
      <c r="C236" s="8" t="s">
        <v>188</v>
      </c>
      <c r="D236" s="8">
        <v>72715</v>
      </c>
      <c r="E236" s="8" t="s">
        <v>279</v>
      </c>
      <c r="F236" s="8">
        <v>3043193</v>
      </c>
      <c r="G236" s="8">
        <v>13.09</v>
      </c>
      <c r="H236" s="8" t="s">
        <v>222</v>
      </c>
      <c r="I236" s="59">
        <v>44764</v>
      </c>
      <c r="J236" s="8" t="s">
        <v>202</v>
      </c>
      <c r="K236" s="8" t="s">
        <v>192</v>
      </c>
      <c r="L236" s="8" t="s">
        <v>193</v>
      </c>
      <c r="M236" s="8" t="s">
        <v>223</v>
      </c>
      <c r="N236" s="8" t="s">
        <v>195</v>
      </c>
      <c r="O236" s="8" t="s">
        <v>224</v>
      </c>
      <c r="P236" s="8" t="s">
        <v>266</v>
      </c>
      <c r="R236" s="8" t="s">
        <v>267</v>
      </c>
      <c r="S236" s="8" t="s">
        <v>280</v>
      </c>
      <c r="T236" s="8" t="s">
        <v>201</v>
      </c>
      <c r="U236" s="8" t="s">
        <v>191</v>
      </c>
      <c r="V236" s="59">
        <v>44861</v>
      </c>
      <c r="W236" s="8" t="s">
        <v>207</v>
      </c>
      <c r="X236" s="8" t="s">
        <v>204</v>
      </c>
      <c r="Y236" s="8">
        <v>54</v>
      </c>
      <c r="Z236" s="8">
        <v>54</v>
      </c>
      <c r="AA236" s="8">
        <v>31</v>
      </c>
      <c r="AB236" s="8">
        <v>8</v>
      </c>
      <c r="AC236" s="8">
        <v>0</v>
      </c>
      <c r="AD236" s="8">
        <v>0</v>
      </c>
      <c r="AE236" s="8">
        <v>0</v>
      </c>
      <c r="AF236" s="8">
        <f t="shared" si="12"/>
        <v>46</v>
      </c>
      <c r="AG236" s="8">
        <f t="shared" si="13"/>
        <v>0</v>
      </c>
      <c r="AH236" s="8">
        <f t="shared" si="14"/>
        <v>46</v>
      </c>
      <c r="AI236" s="8">
        <f t="shared" si="15"/>
        <v>23</v>
      </c>
      <c r="AJ236" s="8" t="s">
        <v>251</v>
      </c>
      <c r="AK236" s="8" t="s">
        <v>63</v>
      </c>
      <c r="AL236" s="8" t="s">
        <v>670</v>
      </c>
    </row>
    <row r="237" spans="1:38" x14ac:dyDescent="0.35">
      <c r="A237" s="8">
        <v>453127</v>
      </c>
      <c r="B237" s="8">
        <v>111172</v>
      </c>
      <c r="C237" s="8" t="s">
        <v>188</v>
      </c>
      <c r="D237" s="8">
        <v>72715</v>
      </c>
      <c r="E237" s="8" t="s">
        <v>279</v>
      </c>
      <c r="F237" s="8">
        <v>3043193</v>
      </c>
      <c r="G237" s="8">
        <v>13.09</v>
      </c>
      <c r="H237" s="8" t="s">
        <v>222</v>
      </c>
      <c r="I237" s="59">
        <v>44764</v>
      </c>
      <c r="J237" s="8" t="s">
        <v>202</v>
      </c>
      <c r="K237" s="8" t="s">
        <v>192</v>
      </c>
      <c r="L237" s="8" t="s">
        <v>193</v>
      </c>
      <c r="M237" s="8" t="s">
        <v>223</v>
      </c>
      <c r="N237" s="8" t="s">
        <v>195</v>
      </c>
      <c r="O237" s="8" t="s">
        <v>224</v>
      </c>
      <c r="P237" s="8" t="s">
        <v>266</v>
      </c>
      <c r="R237" s="8" t="s">
        <v>267</v>
      </c>
      <c r="S237" s="8" t="s">
        <v>280</v>
      </c>
      <c r="T237" s="8" t="s">
        <v>201</v>
      </c>
      <c r="U237" s="8" t="s">
        <v>191</v>
      </c>
      <c r="V237" s="59">
        <v>44861</v>
      </c>
      <c r="W237" s="8" t="s">
        <v>203</v>
      </c>
      <c r="X237" s="8" t="s">
        <v>204</v>
      </c>
      <c r="Y237" s="8">
        <v>18</v>
      </c>
      <c r="Z237" s="8">
        <v>18</v>
      </c>
      <c r="AA237" s="8">
        <v>6</v>
      </c>
      <c r="AB237" s="8">
        <v>4</v>
      </c>
      <c r="AC237" s="8">
        <v>0</v>
      </c>
      <c r="AD237" s="8">
        <v>0</v>
      </c>
      <c r="AE237" s="8">
        <v>0</v>
      </c>
      <c r="AF237" s="8">
        <f t="shared" si="12"/>
        <v>14</v>
      </c>
      <c r="AG237" s="8">
        <f t="shared" si="13"/>
        <v>0</v>
      </c>
      <c r="AH237" s="8">
        <f t="shared" si="14"/>
        <v>14</v>
      </c>
      <c r="AI237" s="8">
        <f t="shared" si="15"/>
        <v>2</v>
      </c>
      <c r="AJ237" s="8" t="s">
        <v>251</v>
      </c>
      <c r="AK237" s="8" t="s">
        <v>63</v>
      </c>
      <c r="AL237" s="8" t="s">
        <v>670</v>
      </c>
    </row>
    <row r="238" spans="1:38" x14ac:dyDescent="0.35">
      <c r="A238" s="8">
        <v>453127</v>
      </c>
      <c r="B238" s="8">
        <v>111172</v>
      </c>
      <c r="C238" s="8" t="s">
        <v>188</v>
      </c>
      <c r="D238" s="8">
        <v>72715</v>
      </c>
      <c r="E238" s="8" t="s">
        <v>279</v>
      </c>
      <c r="F238" s="8">
        <v>3043193</v>
      </c>
      <c r="G238" s="8">
        <v>13.09</v>
      </c>
      <c r="H238" s="8" t="s">
        <v>222</v>
      </c>
      <c r="I238" s="59">
        <v>44764</v>
      </c>
      <c r="J238" s="8" t="s">
        <v>202</v>
      </c>
      <c r="K238" s="8" t="s">
        <v>192</v>
      </c>
      <c r="L238" s="8" t="s">
        <v>193</v>
      </c>
      <c r="M238" s="8" t="s">
        <v>223</v>
      </c>
      <c r="N238" s="8" t="s">
        <v>195</v>
      </c>
      <c r="O238" s="8" t="s">
        <v>224</v>
      </c>
      <c r="P238" s="8" t="s">
        <v>266</v>
      </c>
      <c r="R238" s="8" t="s">
        <v>267</v>
      </c>
      <c r="S238" s="8" t="s">
        <v>280</v>
      </c>
      <c r="T238" s="8" t="s">
        <v>201</v>
      </c>
      <c r="U238" s="8" t="s">
        <v>191</v>
      </c>
      <c r="V238" s="59">
        <v>44861</v>
      </c>
      <c r="W238" s="8" t="s">
        <v>203</v>
      </c>
      <c r="X238" s="8" t="s">
        <v>206</v>
      </c>
      <c r="Y238" s="8">
        <v>167</v>
      </c>
      <c r="Z238" s="8">
        <v>167</v>
      </c>
      <c r="AA238" s="8">
        <v>55</v>
      </c>
      <c r="AB238" s="8">
        <v>26</v>
      </c>
      <c r="AC238" s="8">
        <v>0</v>
      </c>
      <c r="AD238" s="8">
        <v>0</v>
      </c>
      <c r="AE238" s="8">
        <v>0</v>
      </c>
      <c r="AF238" s="8">
        <f t="shared" si="12"/>
        <v>141</v>
      </c>
      <c r="AG238" s="8">
        <f t="shared" si="13"/>
        <v>0</v>
      </c>
      <c r="AH238" s="8">
        <f t="shared" si="14"/>
        <v>141</v>
      </c>
      <c r="AI238" s="8">
        <f t="shared" si="15"/>
        <v>29</v>
      </c>
      <c r="AJ238" s="8" t="s">
        <v>251</v>
      </c>
      <c r="AK238" s="8" t="s">
        <v>63</v>
      </c>
      <c r="AL238" s="8" t="s">
        <v>670</v>
      </c>
    </row>
    <row r="239" spans="1:38" x14ac:dyDescent="0.35">
      <c r="A239" s="8">
        <v>453127</v>
      </c>
      <c r="B239" s="8">
        <v>111172</v>
      </c>
      <c r="C239" s="8" t="s">
        <v>188</v>
      </c>
      <c r="D239" s="8">
        <v>72715</v>
      </c>
      <c r="E239" s="8" t="s">
        <v>279</v>
      </c>
      <c r="F239" s="8">
        <v>3043193</v>
      </c>
      <c r="G239" s="8">
        <v>13.09</v>
      </c>
      <c r="H239" s="8" t="s">
        <v>222</v>
      </c>
      <c r="I239" s="59">
        <v>44764</v>
      </c>
      <c r="J239" s="8" t="s">
        <v>202</v>
      </c>
      <c r="K239" s="8" t="s">
        <v>192</v>
      </c>
      <c r="L239" s="8" t="s">
        <v>193</v>
      </c>
      <c r="M239" s="8" t="s">
        <v>223</v>
      </c>
      <c r="N239" s="8" t="s">
        <v>195</v>
      </c>
      <c r="O239" s="8" t="s">
        <v>224</v>
      </c>
      <c r="P239" s="8" t="s">
        <v>266</v>
      </c>
      <c r="R239" s="8" t="s">
        <v>267</v>
      </c>
      <c r="S239" s="8" t="s">
        <v>280</v>
      </c>
      <c r="T239" s="8" t="s">
        <v>201</v>
      </c>
      <c r="U239" s="8" t="s">
        <v>191</v>
      </c>
      <c r="V239" s="59">
        <v>44861</v>
      </c>
      <c r="W239" s="8" t="s">
        <v>203</v>
      </c>
      <c r="X239" s="8" t="s">
        <v>211</v>
      </c>
      <c r="Y239" s="8">
        <v>78</v>
      </c>
      <c r="Z239" s="8">
        <v>78</v>
      </c>
      <c r="AA239" s="8">
        <v>16</v>
      </c>
      <c r="AB239" s="8">
        <v>1</v>
      </c>
      <c r="AC239" s="8">
        <v>0</v>
      </c>
      <c r="AD239" s="8">
        <v>0</v>
      </c>
      <c r="AE239" s="8">
        <v>0</v>
      </c>
      <c r="AF239" s="8">
        <f t="shared" si="12"/>
        <v>77</v>
      </c>
      <c r="AG239" s="8">
        <f t="shared" si="13"/>
        <v>0</v>
      </c>
      <c r="AH239" s="8">
        <f t="shared" si="14"/>
        <v>77</v>
      </c>
      <c r="AI239" s="8">
        <f t="shared" si="15"/>
        <v>15</v>
      </c>
      <c r="AJ239" s="8" t="s">
        <v>251</v>
      </c>
      <c r="AK239" s="8" t="s">
        <v>63</v>
      </c>
      <c r="AL239" s="8" t="s">
        <v>670</v>
      </c>
    </row>
    <row r="240" spans="1:38" x14ac:dyDescent="0.35">
      <c r="A240" s="8">
        <v>453127</v>
      </c>
      <c r="B240" s="8">
        <v>111172</v>
      </c>
      <c r="C240" s="8" t="s">
        <v>188</v>
      </c>
      <c r="D240" s="8">
        <v>72715</v>
      </c>
      <c r="E240" s="8" t="s">
        <v>279</v>
      </c>
      <c r="F240" s="8">
        <v>3043193</v>
      </c>
      <c r="G240" s="8">
        <v>13.09</v>
      </c>
      <c r="H240" s="8" t="s">
        <v>222</v>
      </c>
      <c r="I240" s="59">
        <v>44764</v>
      </c>
      <c r="J240" s="8" t="s">
        <v>202</v>
      </c>
      <c r="K240" s="8" t="s">
        <v>192</v>
      </c>
      <c r="L240" s="8" t="s">
        <v>193</v>
      </c>
      <c r="M240" s="8" t="s">
        <v>223</v>
      </c>
      <c r="N240" s="8" t="s">
        <v>195</v>
      </c>
      <c r="O240" s="8" t="s">
        <v>224</v>
      </c>
      <c r="P240" s="8" t="s">
        <v>266</v>
      </c>
      <c r="R240" s="8" t="s">
        <v>267</v>
      </c>
      <c r="S240" s="8" t="s">
        <v>280</v>
      </c>
      <c r="T240" s="8" t="s">
        <v>201</v>
      </c>
      <c r="U240" s="8" t="s">
        <v>191</v>
      </c>
      <c r="V240" s="59">
        <v>44861</v>
      </c>
      <c r="W240" s="8" t="s">
        <v>203</v>
      </c>
      <c r="X240" s="8" t="s">
        <v>229</v>
      </c>
      <c r="Y240" s="8">
        <v>18</v>
      </c>
      <c r="Z240" s="8">
        <v>18</v>
      </c>
      <c r="AA240" s="8">
        <v>2</v>
      </c>
      <c r="AB240" s="8">
        <v>1</v>
      </c>
      <c r="AC240" s="8">
        <v>0</v>
      </c>
      <c r="AD240" s="8">
        <v>0</v>
      </c>
      <c r="AE240" s="8">
        <v>0</v>
      </c>
      <c r="AF240" s="8">
        <f t="shared" si="12"/>
        <v>17</v>
      </c>
      <c r="AG240" s="8">
        <f t="shared" si="13"/>
        <v>0</v>
      </c>
      <c r="AH240" s="8">
        <f t="shared" si="14"/>
        <v>17</v>
      </c>
      <c r="AI240" s="8">
        <f t="shared" si="15"/>
        <v>1</v>
      </c>
      <c r="AJ240" s="8" t="s">
        <v>251</v>
      </c>
      <c r="AK240" s="8" t="s">
        <v>63</v>
      </c>
      <c r="AL240" s="8" t="s">
        <v>670</v>
      </c>
    </row>
    <row r="241" spans="1:38" x14ac:dyDescent="0.35">
      <c r="A241" s="8">
        <v>453260</v>
      </c>
      <c r="B241" s="8">
        <v>111356</v>
      </c>
      <c r="C241" s="8" t="s">
        <v>188</v>
      </c>
      <c r="D241" s="8">
        <v>72715</v>
      </c>
      <c r="E241" s="8" t="s">
        <v>283</v>
      </c>
      <c r="F241" s="8">
        <v>3043998</v>
      </c>
      <c r="G241" s="8">
        <v>6.44</v>
      </c>
      <c r="H241" s="8" t="s">
        <v>222</v>
      </c>
      <c r="I241" s="59">
        <v>44725</v>
      </c>
      <c r="J241" s="8" t="s">
        <v>191</v>
      </c>
      <c r="K241" s="8" t="s">
        <v>192</v>
      </c>
      <c r="L241" s="8" t="s">
        <v>193</v>
      </c>
      <c r="M241" s="8" t="s">
        <v>223</v>
      </c>
      <c r="N241" s="8" t="s">
        <v>195</v>
      </c>
      <c r="O241" s="8" t="s">
        <v>224</v>
      </c>
      <c r="P241" s="8" t="s">
        <v>266</v>
      </c>
      <c r="R241" s="8" t="s">
        <v>267</v>
      </c>
      <c r="S241" s="8" t="s">
        <v>284</v>
      </c>
      <c r="T241" s="8" t="s">
        <v>201</v>
      </c>
      <c r="U241" s="8" t="s">
        <v>191</v>
      </c>
      <c r="V241" s="59">
        <v>44791</v>
      </c>
      <c r="W241" s="8" t="s">
        <v>207</v>
      </c>
      <c r="X241" s="8" t="s">
        <v>204</v>
      </c>
      <c r="Y241" s="8">
        <v>20</v>
      </c>
      <c r="Z241" s="8">
        <v>20</v>
      </c>
      <c r="AA241" s="8">
        <v>11</v>
      </c>
      <c r="AB241" s="8">
        <v>2</v>
      </c>
      <c r="AC241" s="8">
        <v>0</v>
      </c>
      <c r="AD241" s="8">
        <v>0</v>
      </c>
      <c r="AE241" s="8">
        <v>0</v>
      </c>
      <c r="AF241" s="8">
        <f t="shared" si="12"/>
        <v>18</v>
      </c>
      <c r="AG241" s="8">
        <f t="shared" si="13"/>
        <v>0</v>
      </c>
      <c r="AH241" s="8">
        <f t="shared" si="14"/>
        <v>18</v>
      </c>
      <c r="AI241" s="8">
        <f t="shared" si="15"/>
        <v>9</v>
      </c>
      <c r="AJ241" s="8" t="s">
        <v>251</v>
      </c>
      <c r="AK241" s="8" t="s">
        <v>63</v>
      </c>
      <c r="AL241" s="8" t="s">
        <v>670</v>
      </c>
    </row>
    <row r="242" spans="1:38" x14ac:dyDescent="0.35">
      <c r="A242" s="8">
        <v>453260</v>
      </c>
      <c r="B242" s="8">
        <v>111356</v>
      </c>
      <c r="C242" s="8" t="s">
        <v>188</v>
      </c>
      <c r="D242" s="8">
        <v>72715</v>
      </c>
      <c r="E242" s="8" t="s">
        <v>283</v>
      </c>
      <c r="F242" s="8">
        <v>3043998</v>
      </c>
      <c r="G242" s="8">
        <v>6.44</v>
      </c>
      <c r="H242" s="8" t="s">
        <v>222</v>
      </c>
      <c r="I242" s="59">
        <v>44725</v>
      </c>
      <c r="J242" s="8" t="s">
        <v>191</v>
      </c>
      <c r="K242" s="8" t="s">
        <v>192</v>
      </c>
      <c r="L242" s="8" t="s">
        <v>193</v>
      </c>
      <c r="M242" s="8" t="s">
        <v>223</v>
      </c>
      <c r="N242" s="8" t="s">
        <v>195</v>
      </c>
      <c r="O242" s="8" t="s">
        <v>224</v>
      </c>
      <c r="P242" s="8" t="s">
        <v>266</v>
      </c>
      <c r="R242" s="8" t="s">
        <v>267</v>
      </c>
      <c r="S242" s="8" t="s">
        <v>284</v>
      </c>
      <c r="T242" s="8" t="s">
        <v>201</v>
      </c>
      <c r="U242" s="8" t="s">
        <v>191</v>
      </c>
      <c r="V242" s="59">
        <v>44791</v>
      </c>
      <c r="W242" s="8" t="s">
        <v>203</v>
      </c>
      <c r="X242" s="8" t="s">
        <v>204</v>
      </c>
      <c r="Y242" s="8">
        <v>42</v>
      </c>
      <c r="Z242" s="8">
        <v>42</v>
      </c>
      <c r="AA242" s="8">
        <v>33</v>
      </c>
      <c r="AB242" s="8">
        <v>19</v>
      </c>
      <c r="AC242" s="8">
        <v>0</v>
      </c>
      <c r="AD242" s="8">
        <v>0</v>
      </c>
      <c r="AE242" s="8">
        <v>0</v>
      </c>
      <c r="AF242" s="8">
        <f t="shared" si="12"/>
        <v>23</v>
      </c>
      <c r="AG242" s="8">
        <f t="shared" si="13"/>
        <v>0</v>
      </c>
      <c r="AH242" s="8">
        <f t="shared" si="14"/>
        <v>23</v>
      </c>
      <c r="AI242" s="8">
        <f t="shared" si="15"/>
        <v>14</v>
      </c>
      <c r="AJ242" s="8" t="s">
        <v>251</v>
      </c>
      <c r="AK242" s="8" t="s">
        <v>63</v>
      </c>
      <c r="AL242" s="8" t="s">
        <v>670</v>
      </c>
    </row>
    <row r="243" spans="1:38" x14ac:dyDescent="0.35">
      <c r="A243" s="8">
        <v>453260</v>
      </c>
      <c r="B243" s="8">
        <v>111356</v>
      </c>
      <c r="C243" s="8" t="s">
        <v>188</v>
      </c>
      <c r="D243" s="8">
        <v>72715</v>
      </c>
      <c r="E243" s="8" t="s">
        <v>283</v>
      </c>
      <c r="F243" s="8">
        <v>3043998</v>
      </c>
      <c r="G243" s="8">
        <v>6.44</v>
      </c>
      <c r="H243" s="8" t="s">
        <v>222</v>
      </c>
      <c r="I243" s="59">
        <v>44725</v>
      </c>
      <c r="J243" s="8" t="s">
        <v>191</v>
      </c>
      <c r="K243" s="8" t="s">
        <v>192</v>
      </c>
      <c r="L243" s="8" t="s">
        <v>193</v>
      </c>
      <c r="M243" s="8" t="s">
        <v>223</v>
      </c>
      <c r="N243" s="8" t="s">
        <v>195</v>
      </c>
      <c r="O243" s="8" t="s">
        <v>224</v>
      </c>
      <c r="P243" s="8" t="s">
        <v>266</v>
      </c>
      <c r="R243" s="8" t="s">
        <v>267</v>
      </c>
      <c r="S243" s="8" t="s">
        <v>284</v>
      </c>
      <c r="T243" s="8" t="s">
        <v>201</v>
      </c>
      <c r="U243" s="8" t="s">
        <v>191</v>
      </c>
      <c r="V243" s="59">
        <v>44791</v>
      </c>
      <c r="W243" s="8" t="s">
        <v>203</v>
      </c>
      <c r="X243" s="8" t="s">
        <v>206</v>
      </c>
      <c r="Y243" s="8">
        <v>62</v>
      </c>
      <c r="Z243" s="8">
        <v>62</v>
      </c>
      <c r="AA243" s="8">
        <v>48</v>
      </c>
      <c r="AB243" s="8">
        <v>24</v>
      </c>
      <c r="AC243" s="8">
        <v>0</v>
      </c>
      <c r="AD243" s="8">
        <v>0</v>
      </c>
      <c r="AE243" s="8">
        <v>0</v>
      </c>
      <c r="AF243" s="8">
        <f t="shared" si="12"/>
        <v>38</v>
      </c>
      <c r="AG243" s="8">
        <f t="shared" si="13"/>
        <v>0</v>
      </c>
      <c r="AH243" s="8">
        <f t="shared" si="14"/>
        <v>38</v>
      </c>
      <c r="AI243" s="8">
        <f t="shared" si="15"/>
        <v>24</v>
      </c>
      <c r="AJ243" s="8" t="s">
        <v>251</v>
      </c>
      <c r="AK243" s="8" t="s">
        <v>63</v>
      </c>
      <c r="AL243" s="8" t="s">
        <v>670</v>
      </c>
    </row>
    <row r="244" spans="1:38" x14ac:dyDescent="0.35">
      <c r="A244" s="8">
        <v>453260</v>
      </c>
      <c r="B244" s="8">
        <v>111356</v>
      </c>
      <c r="C244" s="8" t="s">
        <v>188</v>
      </c>
      <c r="D244" s="8">
        <v>72715</v>
      </c>
      <c r="E244" s="8" t="s">
        <v>283</v>
      </c>
      <c r="F244" s="8">
        <v>3043998</v>
      </c>
      <c r="G244" s="8">
        <v>6.44</v>
      </c>
      <c r="H244" s="8" t="s">
        <v>222</v>
      </c>
      <c r="I244" s="59">
        <v>44725</v>
      </c>
      <c r="J244" s="8" t="s">
        <v>191</v>
      </c>
      <c r="K244" s="8" t="s">
        <v>192</v>
      </c>
      <c r="L244" s="8" t="s">
        <v>193</v>
      </c>
      <c r="M244" s="8" t="s">
        <v>223</v>
      </c>
      <c r="N244" s="8" t="s">
        <v>195</v>
      </c>
      <c r="O244" s="8" t="s">
        <v>224</v>
      </c>
      <c r="P244" s="8" t="s">
        <v>266</v>
      </c>
      <c r="R244" s="8" t="s">
        <v>267</v>
      </c>
      <c r="S244" s="8" t="s">
        <v>284</v>
      </c>
      <c r="T244" s="8" t="s">
        <v>201</v>
      </c>
      <c r="U244" s="8" t="s">
        <v>191</v>
      </c>
      <c r="V244" s="59">
        <v>44791</v>
      </c>
      <c r="W244" s="8" t="s">
        <v>203</v>
      </c>
      <c r="X244" s="8" t="s">
        <v>211</v>
      </c>
      <c r="Y244" s="8">
        <v>13</v>
      </c>
      <c r="Z244" s="8">
        <v>13</v>
      </c>
      <c r="AA244" s="8">
        <v>11</v>
      </c>
      <c r="AB244" s="8">
        <v>7</v>
      </c>
      <c r="AC244" s="8">
        <v>0</v>
      </c>
      <c r="AD244" s="8">
        <v>0</v>
      </c>
      <c r="AE244" s="8">
        <v>0</v>
      </c>
      <c r="AF244" s="8">
        <f t="shared" si="12"/>
        <v>6</v>
      </c>
      <c r="AG244" s="8">
        <f t="shared" si="13"/>
        <v>0</v>
      </c>
      <c r="AH244" s="8">
        <f t="shared" si="14"/>
        <v>6</v>
      </c>
      <c r="AI244" s="8">
        <f t="shared" si="15"/>
        <v>4</v>
      </c>
      <c r="AJ244" s="8" t="s">
        <v>251</v>
      </c>
      <c r="AK244" s="8" t="s">
        <v>63</v>
      </c>
      <c r="AL244" s="8" t="s">
        <v>670</v>
      </c>
    </row>
    <row r="245" spans="1:38" x14ac:dyDescent="0.35">
      <c r="A245" s="8">
        <v>453260</v>
      </c>
      <c r="B245" s="8">
        <v>111356</v>
      </c>
      <c r="C245" s="8" t="s">
        <v>188</v>
      </c>
      <c r="D245" s="8">
        <v>72715</v>
      </c>
      <c r="E245" s="8" t="s">
        <v>283</v>
      </c>
      <c r="F245" s="8">
        <v>3043998</v>
      </c>
      <c r="G245" s="8">
        <v>6.44</v>
      </c>
      <c r="H245" s="8" t="s">
        <v>222</v>
      </c>
      <c r="I245" s="59">
        <v>44725</v>
      </c>
      <c r="J245" s="8" t="s">
        <v>191</v>
      </c>
      <c r="K245" s="8" t="s">
        <v>192</v>
      </c>
      <c r="L245" s="8" t="s">
        <v>230</v>
      </c>
      <c r="M245" s="8" t="s">
        <v>223</v>
      </c>
      <c r="N245" s="8" t="s">
        <v>195</v>
      </c>
      <c r="O245" s="8" t="s">
        <v>224</v>
      </c>
      <c r="P245" s="8" t="s">
        <v>266</v>
      </c>
      <c r="R245" s="8" t="s">
        <v>267</v>
      </c>
      <c r="S245" s="8" t="s">
        <v>284</v>
      </c>
      <c r="T245" s="8" t="s">
        <v>201</v>
      </c>
      <c r="U245" s="8" t="s">
        <v>191</v>
      </c>
      <c r="V245" s="59">
        <v>44791</v>
      </c>
      <c r="W245" s="8" t="s">
        <v>207</v>
      </c>
      <c r="X245" s="8" t="s">
        <v>204</v>
      </c>
      <c r="Y245" s="8">
        <v>6</v>
      </c>
      <c r="Z245" s="8">
        <v>6</v>
      </c>
      <c r="AA245" s="8">
        <v>6</v>
      </c>
      <c r="AB245" s="8">
        <v>0</v>
      </c>
      <c r="AC245" s="8">
        <v>0</v>
      </c>
      <c r="AD245" s="8">
        <v>0</v>
      </c>
      <c r="AE245" s="8">
        <v>0</v>
      </c>
      <c r="AF245" s="8">
        <f t="shared" si="12"/>
        <v>6</v>
      </c>
      <c r="AG245" s="8">
        <f t="shared" si="13"/>
        <v>0</v>
      </c>
      <c r="AH245" s="8">
        <f t="shared" si="14"/>
        <v>6</v>
      </c>
      <c r="AI245" s="8">
        <f t="shared" si="15"/>
        <v>6</v>
      </c>
      <c r="AJ245" s="8" t="s">
        <v>251</v>
      </c>
      <c r="AK245" s="8" t="s">
        <v>63</v>
      </c>
      <c r="AL245" s="8" t="s">
        <v>670</v>
      </c>
    </row>
    <row r="246" spans="1:38" x14ac:dyDescent="0.35">
      <c r="A246" s="8">
        <v>453260</v>
      </c>
      <c r="B246" s="8">
        <v>111356</v>
      </c>
      <c r="C246" s="8" t="s">
        <v>188</v>
      </c>
      <c r="D246" s="8">
        <v>72715</v>
      </c>
      <c r="E246" s="8" t="s">
        <v>283</v>
      </c>
      <c r="F246" s="8">
        <v>3043998</v>
      </c>
      <c r="G246" s="8">
        <v>6.44</v>
      </c>
      <c r="H246" s="8" t="s">
        <v>222</v>
      </c>
      <c r="I246" s="59">
        <v>44725</v>
      </c>
      <c r="J246" s="8" t="s">
        <v>191</v>
      </c>
      <c r="K246" s="8" t="s">
        <v>192</v>
      </c>
      <c r="L246" s="8" t="s">
        <v>230</v>
      </c>
      <c r="M246" s="8" t="s">
        <v>223</v>
      </c>
      <c r="N246" s="8" t="s">
        <v>195</v>
      </c>
      <c r="O246" s="8" t="s">
        <v>224</v>
      </c>
      <c r="P246" s="8" t="s">
        <v>266</v>
      </c>
      <c r="R246" s="8" t="s">
        <v>267</v>
      </c>
      <c r="S246" s="8" t="s">
        <v>284</v>
      </c>
      <c r="T246" s="8" t="s">
        <v>201</v>
      </c>
      <c r="U246" s="8" t="s">
        <v>191</v>
      </c>
      <c r="V246" s="59">
        <v>44791</v>
      </c>
      <c r="W246" s="8" t="s">
        <v>203</v>
      </c>
      <c r="X246" s="8" t="s">
        <v>204</v>
      </c>
      <c r="Y246" s="8">
        <v>57</v>
      </c>
      <c r="Z246" s="8">
        <v>57</v>
      </c>
      <c r="AA246" s="8">
        <v>57</v>
      </c>
      <c r="AB246" s="8">
        <v>53</v>
      </c>
      <c r="AC246" s="8">
        <v>0</v>
      </c>
      <c r="AD246" s="8">
        <v>0</v>
      </c>
      <c r="AE246" s="8">
        <v>0</v>
      </c>
      <c r="AF246" s="8">
        <f t="shared" si="12"/>
        <v>4</v>
      </c>
      <c r="AG246" s="8">
        <f t="shared" si="13"/>
        <v>0</v>
      </c>
      <c r="AH246" s="8">
        <f t="shared" si="14"/>
        <v>4</v>
      </c>
      <c r="AI246" s="8">
        <f t="shared" si="15"/>
        <v>4</v>
      </c>
      <c r="AJ246" s="8" t="s">
        <v>251</v>
      </c>
      <c r="AK246" s="8" t="s">
        <v>63</v>
      </c>
      <c r="AL246" s="8" t="s">
        <v>670</v>
      </c>
    </row>
    <row r="247" spans="1:38" x14ac:dyDescent="0.35">
      <c r="A247" s="8">
        <v>453260</v>
      </c>
      <c r="B247" s="8">
        <v>111356</v>
      </c>
      <c r="C247" s="8" t="s">
        <v>188</v>
      </c>
      <c r="D247" s="8">
        <v>72715</v>
      </c>
      <c r="E247" s="8" t="s">
        <v>283</v>
      </c>
      <c r="F247" s="8">
        <v>3043998</v>
      </c>
      <c r="G247" s="8">
        <v>6.44</v>
      </c>
      <c r="H247" s="8" t="s">
        <v>222</v>
      </c>
      <c r="I247" s="59">
        <v>44725</v>
      </c>
      <c r="J247" s="8" t="s">
        <v>191</v>
      </c>
      <c r="K247" s="8" t="s">
        <v>192</v>
      </c>
      <c r="L247" s="8" t="s">
        <v>230</v>
      </c>
      <c r="M247" s="8" t="s">
        <v>223</v>
      </c>
      <c r="N247" s="8" t="s">
        <v>195</v>
      </c>
      <c r="O247" s="8" t="s">
        <v>224</v>
      </c>
      <c r="P247" s="8" t="s">
        <v>266</v>
      </c>
      <c r="R247" s="8" t="s">
        <v>267</v>
      </c>
      <c r="S247" s="8" t="s">
        <v>284</v>
      </c>
      <c r="T247" s="8" t="s">
        <v>201</v>
      </c>
      <c r="U247" s="8" t="s">
        <v>191</v>
      </c>
      <c r="V247" s="59">
        <v>44791</v>
      </c>
      <c r="W247" s="8" t="s">
        <v>203</v>
      </c>
      <c r="X247" s="8" t="s">
        <v>206</v>
      </c>
      <c r="Y247" s="8">
        <v>39</v>
      </c>
      <c r="Z247" s="8">
        <v>39</v>
      </c>
      <c r="AA247" s="8">
        <v>39</v>
      </c>
      <c r="AB247" s="8">
        <v>39</v>
      </c>
      <c r="AC247" s="8">
        <v>0</v>
      </c>
      <c r="AD247" s="8">
        <v>0</v>
      </c>
      <c r="AE247" s="8">
        <v>0</v>
      </c>
      <c r="AF247" s="8">
        <f t="shared" si="12"/>
        <v>0</v>
      </c>
      <c r="AG247" s="8">
        <f t="shared" si="13"/>
        <v>0</v>
      </c>
      <c r="AH247" s="8">
        <f t="shared" si="14"/>
        <v>0</v>
      </c>
      <c r="AI247" s="8">
        <f t="shared" si="15"/>
        <v>0</v>
      </c>
      <c r="AJ247" s="8" t="s">
        <v>251</v>
      </c>
      <c r="AK247" s="8" t="s">
        <v>63</v>
      </c>
      <c r="AL247" s="8" t="s">
        <v>670</v>
      </c>
    </row>
    <row r="248" spans="1:38" x14ac:dyDescent="0.35">
      <c r="A248" s="8">
        <v>462254</v>
      </c>
      <c r="B248" s="8">
        <v>111615</v>
      </c>
      <c r="C248" s="8" t="s">
        <v>188</v>
      </c>
      <c r="D248" s="8">
        <v>88160</v>
      </c>
      <c r="E248" s="8" t="s">
        <v>832</v>
      </c>
      <c r="F248" s="8">
        <v>3043999</v>
      </c>
      <c r="G248" s="8">
        <v>0.21</v>
      </c>
      <c r="H248" s="8" t="s">
        <v>190</v>
      </c>
      <c r="I248" s="59">
        <v>44719</v>
      </c>
      <c r="J248" s="8" t="s">
        <v>202</v>
      </c>
      <c r="K248" s="8" t="s">
        <v>213</v>
      </c>
      <c r="L248" s="8" t="s">
        <v>193</v>
      </c>
      <c r="M248" s="8" t="s">
        <v>194</v>
      </c>
      <c r="N248" s="8" t="s">
        <v>195</v>
      </c>
      <c r="O248" s="8" t="s">
        <v>196</v>
      </c>
      <c r="P248" s="8" t="s">
        <v>833</v>
      </c>
      <c r="Q248" s="8" t="s">
        <v>834</v>
      </c>
      <c r="R248" s="8" t="s">
        <v>426</v>
      </c>
      <c r="S248" s="8" t="s">
        <v>835</v>
      </c>
      <c r="T248" s="8" t="s">
        <v>201</v>
      </c>
      <c r="U248" s="8" t="s">
        <v>202</v>
      </c>
      <c r="W248" s="8" t="s">
        <v>203</v>
      </c>
      <c r="X248" s="8" t="s">
        <v>206</v>
      </c>
      <c r="Y248" s="8">
        <v>1</v>
      </c>
      <c r="Z248" s="8">
        <v>1</v>
      </c>
      <c r="AA248" s="8">
        <v>0</v>
      </c>
      <c r="AB248" s="8">
        <v>0</v>
      </c>
      <c r="AC248" s="8">
        <v>0</v>
      </c>
      <c r="AD248" s="8">
        <v>0</v>
      </c>
      <c r="AE248" s="8">
        <v>0</v>
      </c>
      <c r="AF248" s="8">
        <f t="shared" si="12"/>
        <v>1</v>
      </c>
      <c r="AG248" s="8">
        <f t="shared" si="13"/>
        <v>0</v>
      </c>
      <c r="AH248" s="8">
        <f t="shared" si="14"/>
        <v>1</v>
      </c>
      <c r="AI248" s="8">
        <f t="shared" si="15"/>
        <v>0</v>
      </c>
      <c r="AJ248" s="8" t="s">
        <v>658</v>
      </c>
      <c r="AK248" s="8" t="s">
        <v>241</v>
      </c>
      <c r="AL248" s="8" t="s">
        <v>647</v>
      </c>
    </row>
    <row r="249" spans="1:38" x14ac:dyDescent="0.35">
      <c r="A249" s="8">
        <v>445173</v>
      </c>
      <c r="B249" s="8">
        <v>129391</v>
      </c>
      <c r="C249" s="8" t="s">
        <v>188</v>
      </c>
      <c r="D249" s="8">
        <v>70542</v>
      </c>
      <c r="E249" s="8" t="s">
        <v>836</v>
      </c>
      <c r="F249" s="8">
        <v>3052030</v>
      </c>
      <c r="G249" s="8">
        <v>0.33</v>
      </c>
      <c r="H249" s="8" t="s">
        <v>190</v>
      </c>
      <c r="I249" s="59">
        <v>44713</v>
      </c>
      <c r="J249" s="8" t="s">
        <v>191</v>
      </c>
      <c r="K249" s="8" t="s">
        <v>213</v>
      </c>
      <c r="L249" s="8" t="s">
        <v>193</v>
      </c>
      <c r="M249" s="8" t="s">
        <v>214</v>
      </c>
      <c r="N249" s="8" t="s">
        <v>195</v>
      </c>
      <c r="O249" s="8" t="s">
        <v>196</v>
      </c>
      <c r="P249" s="8" t="s">
        <v>837</v>
      </c>
      <c r="R249" s="8" t="s">
        <v>188</v>
      </c>
      <c r="S249" s="8" t="s">
        <v>838</v>
      </c>
      <c r="T249" s="8" t="s">
        <v>201</v>
      </c>
      <c r="U249" s="8" t="s">
        <v>202</v>
      </c>
      <c r="W249" s="8" t="s">
        <v>203</v>
      </c>
      <c r="X249" s="8" t="s">
        <v>229</v>
      </c>
      <c r="Y249" s="8">
        <v>1</v>
      </c>
      <c r="Z249" s="8">
        <v>1</v>
      </c>
      <c r="AA249" s="8">
        <v>0</v>
      </c>
      <c r="AB249" s="8">
        <v>0</v>
      </c>
      <c r="AC249" s="8">
        <v>0</v>
      </c>
      <c r="AD249" s="8">
        <v>0</v>
      </c>
      <c r="AE249" s="8">
        <v>0</v>
      </c>
      <c r="AF249" s="8">
        <f t="shared" si="12"/>
        <v>1</v>
      </c>
      <c r="AG249" s="8">
        <f t="shared" si="13"/>
        <v>0</v>
      </c>
      <c r="AH249" s="8">
        <f t="shared" si="14"/>
        <v>1</v>
      </c>
      <c r="AI249" s="8">
        <f t="shared" si="15"/>
        <v>0</v>
      </c>
      <c r="AJ249" s="8" t="s">
        <v>658</v>
      </c>
      <c r="AK249" s="8" t="s">
        <v>241</v>
      </c>
      <c r="AL249" s="8" t="s">
        <v>647</v>
      </c>
    </row>
    <row r="250" spans="1:38" x14ac:dyDescent="0.35">
      <c r="A250" s="8">
        <v>450855</v>
      </c>
      <c r="B250" s="8">
        <v>117684</v>
      </c>
      <c r="C250" s="8" t="s">
        <v>188</v>
      </c>
      <c r="D250" s="8">
        <v>70587</v>
      </c>
      <c r="E250" s="8" t="s">
        <v>839</v>
      </c>
      <c r="F250" s="8">
        <v>3052031</v>
      </c>
      <c r="G250" s="8">
        <v>1.55</v>
      </c>
      <c r="H250" s="8" t="s">
        <v>190</v>
      </c>
      <c r="I250" s="59">
        <v>44713</v>
      </c>
      <c r="J250" s="8" t="s">
        <v>191</v>
      </c>
      <c r="K250" s="8" t="s">
        <v>213</v>
      </c>
      <c r="L250" s="8" t="s">
        <v>193</v>
      </c>
      <c r="M250" s="8" t="s">
        <v>195</v>
      </c>
      <c r="N250" s="8" t="s">
        <v>195</v>
      </c>
      <c r="O250" s="8" t="s">
        <v>196</v>
      </c>
      <c r="P250" s="8" t="s">
        <v>840</v>
      </c>
      <c r="R250" s="8" t="s">
        <v>318</v>
      </c>
      <c r="S250" s="8" t="s">
        <v>841</v>
      </c>
      <c r="T250" s="8" t="s">
        <v>201</v>
      </c>
      <c r="U250" s="8" t="s">
        <v>202</v>
      </c>
      <c r="W250" s="8" t="s">
        <v>203</v>
      </c>
      <c r="X250" s="8" t="s">
        <v>211</v>
      </c>
      <c r="Y250" s="8">
        <v>1</v>
      </c>
      <c r="Z250" s="8">
        <v>1</v>
      </c>
      <c r="AA250" s="8">
        <v>0</v>
      </c>
      <c r="AB250" s="8">
        <v>0</v>
      </c>
      <c r="AC250" s="8">
        <v>0</v>
      </c>
      <c r="AD250" s="8">
        <v>0</v>
      </c>
      <c r="AE250" s="8">
        <v>0</v>
      </c>
      <c r="AF250" s="8">
        <f t="shared" si="12"/>
        <v>1</v>
      </c>
      <c r="AG250" s="8">
        <f t="shared" si="13"/>
        <v>0</v>
      </c>
      <c r="AH250" s="8">
        <f t="shared" si="14"/>
        <v>1</v>
      </c>
      <c r="AI250" s="8">
        <f t="shared" si="15"/>
        <v>0</v>
      </c>
      <c r="AJ250" s="8" t="s">
        <v>658</v>
      </c>
      <c r="AK250" s="8" t="s">
        <v>241</v>
      </c>
      <c r="AL250" s="8" t="s">
        <v>647</v>
      </c>
    </row>
    <row r="251" spans="1:38" x14ac:dyDescent="0.35">
      <c r="A251" s="8">
        <v>459164</v>
      </c>
      <c r="B251" s="8">
        <v>131934</v>
      </c>
      <c r="C251" s="8" t="s">
        <v>188</v>
      </c>
      <c r="D251" s="8">
        <v>77876</v>
      </c>
      <c r="E251" s="8" t="s">
        <v>842</v>
      </c>
      <c r="F251" s="8">
        <v>3051642</v>
      </c>
      <c r="G251" s="8">
        <v>30.76</v>
      </c>
      <c r="H251" s="8" t="s">
        <v>222</v>
      </c>
      <c r="I251" s="59">
        <v>44728</v>
      </c>
      <c r="J251" s="8" t="s">
        <v>191</v>
      </c>
      <c r="K251" s="8" t="s">
        <v>192</v>
      </c>
      <c r="L251" s="8" t="s">
        <v>193</v>
      </c>
      <c r="M251" s="8" t="s">
        <v>223</v>
      </c>
      <c r="N251" s="8" t="s">
        <v>195</v>
      </c>
      <c r="O251" s="8" t="s">
        <v>224</v>
      </c>
      <c r="P251" s="8" t="s">
        <v>843</v>
      </c>
      <c r="R251" s="8" t="s">
        <v>300</v>
      </c>
      <c r="S251" s="8" t="s">
        <v>844</v>
      </c>
      <c r="T251" s="8" t="s">
        <v>201</v>
      </c>
      <c r="U251" s="8" t="s">
        <v>191</v>
      </c>
      <c r="V251" s="59">
        <v>45383</v>
      </c>
      <c r="W251" s="8" t="s">
        <v>203</v>
      </c>
      <c r="X251" s="8" t="s">
        <v>204</v>
      </c>
      <c r="Y251" s="8">
        <v>13</v>
      </c>
      <c r="Z251" s="8">
        <v>13</v>
      </c>
      <c r="AA251" s="8">
        <v>0</v>
      </c>
      <c r="AB251" s="8">
        <v>0</v>
      </c>
      <c r="AC251" s="8">
        <v>0</v>
      </c>
      <c r="AD251" s="8">
        <v>0</v>
      </c>
      <c r="AE251" s="8">
        <v>0</v>
      </c>
      <c r="AF251" s="8">
        <f t="shared" si="12"/>
        <v>13</v>
      </c>
      <c r="AG251" s="8">
        <f t="shared" si="13"/>
        <v>0</v>
      </c>
      <c r="AH251" s="8">
        <f t="shared" si="14"/>
        <v>13</v>
      </c>
      <c r="AI251" s="8">
        <f t="shared" si="15"/>
        <v>0</v>
      </c>
      <c r="AJ251" s="8" t="s">
        <v>601</v>
      </c>
      <c r="AK251" s="8" t="s">
        <v>205</v>
      </c>
      <c r="AL251" s="8" t="s">
        <v>670</v>
      </c>
    </row>
    <row r="252" spans="1:38" x14ac:dyDescent="0.35">
      <c r="A252" s="8">
        <v>459164</v>
      </c>
      <c r="B252" s="8">
        <v>131934</v>
      </c>
      <c r="C252" s="8" t="s">
        <v>188</v>
      </c>
      <c r="D252" s="8">
        <v>77876</v>
      </c>
      <c r="E252" s="8" t="s">
        <v>842</v>
      </c>
      <c r="F252" s="8">
        <v>3051642</v>
      </c>
      <c r="G252" s="8">
        <v>30.76</v>
      </c>
      <c r="H252" s="8" t="s">
        <v>222</v>
      </c>
      <c r="I252" s="59">
        <v>44728</v>
      </c>
      <c r="J252" s="8" t="s">
        <v>191</v>
      </c>
      <c r="K252" s="8" t="s">
        <v>192</v>
      </c>
      <c r="L252" s="8" t="s">
        <v>193</v>
      </c>
      <c r="M252" s="8" t="s">
        <v>223</v>
      </c>
      <c r="N252" s="8" t="s">
        <v>195</v>
      </c>
      <c r="O252" s="8" t="s">
        <v>224</v>
      </c>
      <c r="P252" s="8" t="s">
        <v>843</v>
      </c>
      <c r="R252" s="8" t="s">
        <v>300</v>
      </c>
      <c r="S252" s="8" t="s">
        <v>844</v>
      </c>
      <c r="T252" s="8" t="s">
        <v>201</v>
      </c>
      <c r="U252" s="8" t="s">
        <v>191</v>
      </c>
      <c r="V252" s="59">
        <v>45383</v>
      </c>
      <c r="W252" s="8" t="s">
        <v>203</v>
      </c>
      <c r="X252" s="8" t="s">
        <v>206</v>
      </c>
      <c r="Y252" s="8">
        <v>83</v>
      </c>
      <c r="Z252" s="8">
        <v>83</v>
      </c>
      <c r="AA252" s="8">
        <v>0</v>
      </c>
      <c r="AB252" s="8">
        <v>0</v>
      </c>
      <c r="AC252" s="8">
        <v>0</v>
      </c>
      <c r="AD252" s="8">
        <v>0</v>
      </c>
      <c r="AE252" s="8">
        <v>0</v>
      </c>
      <c r="AF252" s="8">
        <f t="shared" si="12"/>
        <v>83</v>
      </c>
      <c r="AG252" s="8">
        <f t="shared" si="13"/>
        <v>0</v>
      </c>
      <c r="AH252" s="8">
        <f t="shared" si="14"/>
        <v>83</v>
      </c>
      <c r="AI252" s="8">
        <f t="shared" si="15"/>
        <v>0</v>
      </c>
      <c r="AJ252" s="8" t="s">
        <v>601</v>
      </c>
      <c r="AK252" s="8" t="s">
        <v>205</v>
      </c>
      <c r="AL252" s="8" t="s">
        <v>670</v>
      </c>
    </row>
    <row r="253" spans="1:38" x14ac:dyDescent="0.35">
      <c r="A253" s="8">
        <v>459164</v>
      </c>
      <c r="B253" s="8">
        <v>131934</v>
      </c>
      <c r="C253" s="8" t="s">
        <v>188</v>
      </c>
      <c r="D253" s="8">
        <v>77876</v>
      </c>
      <c r="E253" s="8" t="s">
        <v>842</v>
      </c>
      <c r="F253" s="8">
        <v>3051642</v>
      </c>
      <c r="G253" s="8">
        <v>30.76</v>
      </c>
      <c r="H253" s="8" t="s">
        <v>222</v>
      </c>
      <c r="I253" s="59">
        <v>44728</v>
      </c>
      <c r="J253" s="8" t="s">
        <v>191</v>
      </c>
      <c r="K253" s="8" t="s">
        <v>192</v>
      </c>
      <c r="L253" s="8" t="s">
        <v>193</v>
      </c>
      <c r="M253" s="8" t="s">
        <v>223</v>
      </c>
      <c r="N253" s="8" t="s">
        <v>195</v>
      </c>
      <c r="O253" s="8" t="s">
        <v>224</v>
      </c>
      <c r="P253" s="8" t="s">
        <v>843</v>
      </c>
      <c r="R253" s="8" t="s">
        <v>300</v>
      </c>
      <c r="S253" s="8" t="s">
        <v>844</v>
      </c>
      <c r="T253" s="8" t="s">
        <v>201</v>
      </c>
      <c r="U253" s="8" t="s">
        <v>191</v>
      </c>
      <c r="V253" s="59">
        <v>45383</v>
      </c>
      <c r="W253" s="8" t="s">
        <v>203</v>
      </c>
      <c r="X253" s="8" t="s">
        <v>211</v>
      </c>
      <c r="Y253" s="8">
        <v>58</v>
      </c>
      <c r="Z253" s="8">
        <v>58</v>
      </c>
      <c r="AA253" s="8">
        <v>0</v>
      </c>
      <c r="AB253" s="8">
        <v>0</v>
      </c>
      <c r="AC253" s="8">
        <v>0</v>
      </c>
      <c r="AD253" s="8">
        <v>0</v>
      </c>
      <c r="AE253" s="8">
        <v>0</v>
      </c>
      <c r="AF253" s="8">
        <f t="shared" si="12"/>
        <v>58</v>
      </c>
      <c r="AG253" s="8">
        <f t="shared" si="13"/>
        <v>0</v>
      </c>
      <c r="AH253" s="8">
        <f t="shared" si="14"/>
        <v>58</v>
      </c>
      <c r="AI253" s="8">
        <f t="shared" si="15"/>
        <v>0</v>
      </c>
      <c r="AJ253" s="8" t="s">
        <v>601</v>
      </c>
      <c r="AK253" s="8" t="s">
        <v>205</v>
      </c>
      <c r="AL253" s="8" t="s">
        <v>670</v>
      </c>
    </row>
    <row r="254" spans="1:38" x14ac:dyDescent="0.35">
      <c r="A254" s="8">
        <v>459164</v>
      </c>
      <c r="B254" s="8">
        <v>131934</v>
      </c>
      <c r="C254" s="8" t="s">
        <v>188</v>
      </c>
      <c r="D254" s="8">
        <v>77876</v>
      </c>
      <c r="E254" s="8" t="s">
        <v>842</v>
      </c>
      <c r="F254" s="8">
        <v>3051642</v>
      </c>
      <c r="G254" s="8">
        <v>30.76</v>
      </c>
      <c r="H254" s="8" t="s">
        <v>222</v>
      </c>
      <c r="I254" s="59">
        <v>44728</v>
      </c>
      <c r="J254" s="8" t="s">
        <v>191</v>
      </c>
      <c r="K254" s="8" t="s">
        <v>192</v>
      </c>
      <c r="L254" s="8" t="s">
        <v>193</v>
      </c>
      <c r="M254" s="8" t="s">
        <v>223</v>
      </c>
      <c r="N254" s="8" t="s">
        <v>195</v>
      </c>
      <c r="O254" s="8" t="s">
        <v>224</v>
      </c>
      <c r="P254" s="8" t="s">
        <v>843</v>
      </c>
      <c r="R254" s="8" t="s">
        <v>300</v>
      </c>
      <c r="S254" s="8" t="s">
        <v>844</v>
      </c>
      <c r="T254" s="8" t="s">
        <v>201</v>
      </c>
      <c r="U254" s="8" t="s">
        <v>191</v>
      </c>
      <c r="V254" s="59">
        <v>45383</v>
      </c>
      <c r="W254" s="8" t="s">
        <v>203</v>
      </c>
      <c r="X254" s="8" t="s">
        <v>229</v>
      </c>
      <c r="Y254" s="8">
        <v>24</v>
      </c>
      <c r="Z254" s="8">
        <v>24</v>
      </c>
      <c r="AA254" s="8">
        <v>0</v>
      </c>
      <c r="AB254" s="8">
        <v>0</v>
      </c>
      <c r="AC254" s="8">
        <v>0</v>
      </c>
      <c r="AD254" s="8">
        <v>0</v>
      </c>
      <c r="AE254" s="8">
        <v>0</v>
      </c>
      <c r="AF254" s="8">
        <f t="shared" si="12"/>
        <v>24</v>
      </c>
      <c r="AG254" s="8">
        <f t="shared" si="13"/>
        <v>0</v>
      </c>
      <c r="AH254" s="8">
        <f t="shared" si="14"/>
        <v>24</v>
      </c>
      <c r="AI254" s="8">
        <f t="shared" si="15"/>
        <v>0</v>
      </c>
      <c r="AJ254" s="8" t="s">
        <v>601</v>
      </c>
      <c r="AK254" s="8" t="s">
        <v>205</v>
      </c>
      <c r="AL254" s="8" t="s">
        <v>670</v>
      </c>
    </row>
    <row r="255" spans="1:38" x14ac:dyDescent="0.35">
      <c r="A255" s="8">
        <v>459164</v>
      </c>
      <c r="B255" s="8">
        <v>131934</v>
      </c>
      <c r="C255" s="8" t="s">
        <v>188</v>
      </c>
      <c r="D255" s="8">
        <v>77876</v>
      </c>
      <c r="E255" s="8" t="s">
        <v>842</v>
      </c>
      <c r="F255" s="8">
        <v>3051642</v>
      </c>
      <c r="G255" s="8">
        <v>30.76</v>
      </c>
      <c r="H255" s="8" t="s">
        <v>222</v>
      </c>
      <c r="I255" s="59">
        <v>44728</v>
      </c>
      <c r="J255" s="8" t="s">
        <v>191</v>
      </c>
      <c r="K255" s="8" t="s">
        <v>192</v>
      </c>
      <c r="L255" s="8" t="s">
        <v>230</v>
      </c>
      <c r="M255" s="8" t="s">
        <v>223</v>
      </c>
      <c r="N255" s="8" t="s">
        <v>195</v>
      </c>
      <c r="O255" s="8" t="s">
        <v>224</v>
      </c>
      <c r="P255" s="8" t="s">
        <v>843</v>
      </c>
      <c r="R255" s="8" t="s">
        <v>300</v>
      </c>
      <c r="S255" s="8" t="s">
        <v>844</v>
      </c>
      <c r="T255" s="8" t="s">
        <v>201</v>
      </c>
      <c r="U255" s="8" t="s">
        <v>191</v>
      </c>
      <c r="V255" s="59">
        <v>45383</v>
      </c>
      <c r="W255" s="8" t="s">
        <v>207</v>
      </c>
      <c r="X255" s="8" t="s">
        <v>231</v>
      </c>
      <c r="Y255" s="8">
        <v>26</v>
      </c>
      <c r="Z255" s="8">
        <v>26</v>
      </c>
      <c r="AA255" s="8">
        <v>0</v>
      </c>
      <c r="AB255" s="8">
        <v>0</v>
      </c>
      <c r="AC255" s="8">
        <v>0</v>
      </c>
      <c r="AD255" s="8">
        <v>0</v>
      </c>
      <c r="AE255" s="8">
        <v>0</v>
      </c>
      <c r="AF255" s="8">
        <f t="shared" si="12"/>
        <v>26</v>
      </c>
      <c r="AG255" s="8">
        <f t="shared" si="13"/>
        <v>0</v>
      </c>
      <c r="AH255" s="8">
        <f t="shared" si="14"/>
        <v>26</v>
      </c>
      <c r="AI255" s="8">
        <f t="shared" si="15"/>
        <v>0</v>
      </c>
      <c r="AJ255" s="8" t="s">
        <v>601</v>
      </c>
      <c r="AK255" s="8" t="s">
        <v>205</v>
      </c>
      <c r="AL255" s="8" t="s">
        <v>670</v>
      </c>
    </row>
    <row r="256" spans="1:38" x14ac:dyDescent="0.35">
      <c r="A256" s="8">
        <v>459164</v>
      </c>
      <c r="B256" s="8">
        <v>131934</v>
      </c>
      <c r="C256" s="8" t="s">
        <v>188</v>
      </c>
      <c r="D256" s="8">
        <v>77876</v>
      </c>
      <c r="E256" s="8" t="s">
        <v>842</v>
      </c>
      <c r="F256" s="8">
        <v>3051642</v>
      </c>
      <c r="G256" s="8">
        <v>30.76</v>
      </c>
      <c r="H256" s="8" t="s">
        <v>222</v>
      </c>
      <c r="I256" s="59">
        <v>44728</v>
      </c>
      <c r="J256" s="8" t="s">
        <v>191</v>
      </c>
      <c r="K256" s="8" t="s">
        <v>192</v>
      </c>
      <c r="L256" s="8" t="s">
        <v>230</v>
      </c>
      <c r="M256" s="8" t="s">
        <v>223</v>
      </c>
      <c r="N256" s="8" t="s">
        <v>195</v>
      </c>
      <c r="O256" s="8" t="s">
        <v>224</v>
      </c>
      <c r="P256" s="8" t="s">
        <v>843</v>
      </c>
      <c r="R256" s="8" t="s">
        <v>300</v>
      </c>
      <c r="S256" s="8" t="s">
        <v>844</v>
      </c>
      <c r="T256" s="8" t="s">
        <v>201</v>
      </c>
      <c r="U256" s="8" t="s">
        <v>191</v>
      </c>
      <c r="V256" s="59">
        <v>45383</v>
      </c>
      <c r="W256" s="8" t="s">
        <v>207</v>
      </c>
      <c r="X256" s="8" t="s">
        <v>204</v>
      </c>
      <c r="Y256" s="8">
        <v>22</v>
      </c>
      <c r="Z256" s="8">
        <v>22</v>
      </c>
      <c r="AA256" s="8">
        <v>0</v>
      </c>
      <c r="AB256" s="8">
        <v>0</v>
      </c>
      <c r="AC256" s="8">
        <v>0</v>
      </c>
      <c r="AD256" s="8">
        <v>0</v>
      </c>
      <c r="AE256" s="8">
        <v>0</v>
      </c>
      <c r="AF256" s="8">
        <f t="shared" si="12"/>
        <v>22</v>
      </c>
      <c r="AG256" s="8">
        <f t="shared" si="13"/>
        <v>0</v>
      </c>
      <c r="AH256" s="8">
        <f t="shared" si="14"/>
        <v>22</v>
      </c>
      <c r="AI256" s="8">
        <f t="shared" si="15"/>
        <v>0</v>
      </c>
      <c r="AJ256" s="8" t="s">
        <v>601</v>
      </c>
      <c r="AK256" s="8" t="s">
        <v>205</v>
      </c>
      <c r="AL256" s="8" t="s">
        <v>670</v>
      </c>
    </row>
    <row r="257" spans="1:38" x14ac:dyDescent="0.35">
      <c r="A257" s="8">
        <v>459164</v>
      </c>
      <c r="B257" s="8">
        <v>131934</v>
      </c>
      <c r="C257" s="8" t="s">
        <v>188</v>
      </c>
      <c r="D257" s="8">
        <v>77876</v>
      </c>
      <c r="E257" s="8" t="s">
        <v>842</v>
      </c>
      <c r="F257" s="8">
        <v>3051642</v>
      </c>
      <c r="G257" s="8">
        <v>30.76</v>
      </c>
      <c r="H257" s="8" t="s">
        <v>222</v>
      </c>
      <c r="I257" s="59">
        <v>44728</v>
      </c>
      <c r="J257" s="8" t="s">
        <v>191</v>
      </c>
      <c r="K257" s="8" t="s">
        <v>192</v>
      </c>
      <c r="L257" s="8" t="s">
        <v>230</v>
      </c>
      <c r="M257" s="8" t="s">
        <v>223</v>
      </c>
      <c r="N257" s="8" t="s">
        <v>195</v>
      </c>
      <c r="O257" s="8" t="s">
        <v>224</v>
      </c>
      <c r="P257" s="8" t="s">
        <v>843</v>
      </c>
      <c r="R257" s="8" t="s">
        <v>300</v>
      </c>
      <c r="S257" s="8" t="s">
        <v>844</v>
      </c>
      <c r="T257" s="8" t="s">
        <v>201</v>
      </c>
      <c r="U257" s="8" t="s">
        <v>191</v>
      </c>
      <c r="V257" s="59">
        <v>45383</v>
      </c>
      <c r="W257" s="8" t="s">
        <v>203</v>
      </c>
      <c r="X257" s="8" t="s">
        <v>204</v>
      </c>
      <c r="Y257" s="8">
        <v>47</v>
      </c>
      <c r="Z257" s="8">
        <v>47</v>
      </c>
      <c r="AA257" s="8">
        <v>0</v>
      </c>
      <c r="AB257" s="8">
        <v>0</v>
      </c>
      <c r="AC257" s="8">
        <v>0</v>
      </c>
      <c r="AD257" s="8">
        <v>0</v>
      </c>
      <c r="AE257" s="8">
        <v>0</v>
      </c>
      <c r="AF257" s="8">
        <f t="shared" si="12"/>
        <v>47</v>
      </c>
      <c r="AG257" s="8">
        <f t="shared" si="13"/>
        <v>0</v>
      </c>
      <c r="AH257" s="8">
        <f t="shared" si="14"/>
        <v>47</v>
      </c>
      <c r="AI257" s="8">
        <f t="shared" si="15"/>
        <v>0</v>
      </c>
      <c r="AJ257" s="8" t="s">
        <v>601</v>
      </c>
      <c r="AK257" s="8" t="s">
        <v>205</v>
      </c>
      <c r="AL257" s="8" t="s">
        <v>670</v>
      </c>
    </row>
    <row r="258" spans="1:38" x14ac:dyDescent="0.35">
      <c r="A258" s="8">
        <v>459164</v>
      </c>
      <c r="B258" s="8">
        <v>131934</v>
      </c>
      <c r="C258" s="8" t="s">
        <v>188</v>
      </c>
      <c r="D258" s="8">
        <v>77876</v>
      </c>
      <c r="E258" s="8" t="s">
        <v>842</v>
      </c>
      <c r="F258" s="8">
        <v>3051642</v>
      </c>
      <c r="G258" s="8">
        <v>30.76</v>
      </c>
      <c r="H258" s="8" t="s">
        <v>222</v>
      </c>
      <c r="I258" s="59">
        <v>44728</v>
      </c>
      <c r="J258" s="8" t="s">
        <v>191</v>
      </c>
      <c r="K258" s="8" t="s">
        <v>192</v>
      </c>
      <c r="L258" s="8" t="s">
        <v>230</v>
      </c>
      <c r="M258" s="8" t="s">
        <v>223</v>
      </c>
      <c r="N258" s="8" t="s">
        <v>195</v>
      </c>
      <c r="O258" s="8" t="s">
        <v>224</v>
      </c>
      <c r="P258" s="8" t="s">
        <v>843</v>
      </c>
      <c r="R258" s="8" t="s">
        <v>300</v>
      </c>
      <c r="S258" s="8" t="s">
        <v>844</v>
      </c>
      <c r="T258" s="8" t="s">
        <v>201</v>
      </c>
      <c r="U258" s="8" t="s">
        <v>191</v>
      </c>
      <c r="V258" s="59">
        <v>45383</v>
      </c>
      <c r="W258" s="8" t="s">
        <v>203</v>
      </c>
      <c r="X258" s="8" t="s">
        <v>206</v>
      </c>
      <c r="Y258" s="8">
        <v>26</v>
      </c>
      <c r="Z258" s="8">
        <v>26</v>
      </c>
      <c r="AA258" s="8">
        <v>0</v>
      </c>
      <c r="AB258" s="8">
        <v>0</v>
      </c>
      <c r="AC258" s="8">
        <v>0</v>
      </c>
      <c r="AD258" s="8">
        <v>0</v>
      </c>
      <c r="AE258" s="8">
        <v>0</v>
      </c>
      <c r="AF258" s="8">
        <f t="shared" si="12"/>
        <v>26</v>
      </c>
      <c r="AG258" s="8">
        <f t="shared" si="13"/>
        <v>0</v>
      </c>
      <c r="AH258" s="8">
        <f t="shared" si="14"/>
        <v>26</v>
      </c>
      <c r="AI258" s="8">
        <f t="shared" si="15"/>
        <v>0</v>
      </c>
      <c r="AJ258" s="8" t="s">
        <v>601</v>
      </c>
      <c r="AK258" s="8" t="s">
        <v>205</v>
      </c>
      <c r="AL258" s="8" t="s">
        <v>670</v>
      </c>
    </row>
    <row r="259" spans="1:38" x14ac:dyDescent="0.35">
      <c r="A259" s="8">
        <v>459164</v>
      </c>
      <c r="B259" s="8">
        <v>131934</v>
      </c>
      <c r="C259" s="8" t="s">
        <v>188</v>
      </c>
      <c r="D259" s="8">
        <v>77876</v>
      </c>
      <c r="E259" s="8" t="s">
        <v>842</v>
      </c>
      <c r="F259" s="8">
        <v>3051642</v>
      </c>
      <c r="G259" s="8">
        <v>30.76</v>
      </c>
      <c r="H259" s="8" t="s">
        <v>222</v>
      </c>
      <c r="I259" s="59">
        <v>44728</v>
      </c>
      <c r="J259" s="8" t="s">
        <v>191</v>
      </c>
      <c r="K259" s="8" t="s">
        <v>192</v>
      </c>
      <c r="L259" s="8" t="s">
        <v>230</v>
      </c>
      <c r="M259" s="8" t="s">
        <v>223</v>
      </c>
      <c r="N259" s="8" t="s">
        <v>195</v>
      </c>
      <c r="O259" s="8" t="s">
        <v>224</v>
      </c>
      <c r="P259" s="8" t="s">
        <v>843</v>
      </c>
      <c r="R259" s="8" t="s">
        <v>300</v>
      </c>
      <c r="S259" s="8" t="s">
        <v>844</v>
      </c>
      <c r="T259" s="8" t="s">
        <v>201</v>
      </c>
      <c r="U259" s="8" t="s">
        <v>191</v>
      </c>
      <c r="V259" s="59">
        <v>45383</v>
      </c>
      <c r="W259" s="8" t="s">
        <v>203</v>
      </c>
      <c r="X259" s="8" t="s">
        <v>211</v>
      </c>
      <c r="Y259" s="8">
        <v>3</v>
      </c>
      <c r="Z259" s="8">
        <v>3</v>
      </c>
      <c r="AA259" s="8">
        <v>0</v>
      </c>
      <c r="AB259" s="8">
        <v>0</v>
      </c>
      <c r="AC259" s="8">
        <v>0</v>
      </c>
      <c r="AD259" s="8">
        <v>0</v>
      </c>
      <c r="AE259" s="8">
        <v>0</v>
      </c>
      <c r="AF259" s="8">
        <f t="shared" si="12"/>
        <v>3</v>
      </c>
      <c r="AG259" s="8">
        <f t="shared" si="13"/>
        <v>0</v>
      </c>
      <c r="AH259" s="8">
        <f t="shared" si="14"/>
        <v>3</v>
      </c>
      <c r="AI259" s="8">
        <f t="shared" si="15"/>
        <v>0</v>
      </c>
      <c r="AJ259" s="8" t="s">
        <v>601</v>
      </c>
      <c r="AK259" s="8" t="s">
        <v>205</v>
      </c>
      <c r="AL259" s="8" t="s">
        <v>670</v>
      </c>
    </row>
    <row r="260" spans="1:38" x14ac:dyDescent="0.35">
      <c r="A260" s="8">
        <v>447413</v>
      </c>
      <c r="B260" s="8">
        <v>131492</v>
      </c>
      <c r="C260" s="8" t="s">
        <v>188</v>
      </c>
      <c r="D260" s="8">
        <v>60168</v>
      </c>
      <c r="E260" s="8" t="s">
        <v>845</v>
      </c>
      <c r="F260" s="8">
        <v>3051643</v>
      </c>
      <c r="G260" s="8">
        <v>0.5</v>
      </c>
      <c r="H260" s="8" t="s">
        <v>222</v>
      </c>
      <c r="I260" s="59">
        <v>44729</v>
      </c>
      <c r="J260" s="8" t="s">
        <v>191</v>
      </c>
      <c r="K260" s="8" t="s">
        <v>192</v>
      </c>
      <c r="L260" s="8" t="s">
        <v>193</v>
      </c>
      <c r="M260" s="8" t="s">
        <v>223</v>
      </c>
      <c r="N260" s="8" t="s">
        <v>195</v>
      </c>
      <c r="O260" s="8" t="s">
        <v>224</v>
      </c>
      <c r="P260" s="8" t="s">
        <v>676</v>
      </c>
      <c r="R260" s="8" t="s">
        <v>188</v>
      </c>
      <c r="S260" s="8" t="s">
        <v>846</v>
      </c>
      <c r="T260" s="8" t="s">
        <v>201</v>
      </c>
      <c r="U260" s="8" t="s">
        <v>191</v>
      </c>
      <c r="W260" s="8" t="s">
        <v>207</v>
      </c>
      <c r="X260" s="8" t="s">
        <v>847</v>
      </c>
      <c r="Y260" s="8">
        <v>30</v>
      </c>
      <c r="Z260" s="8">
        <v>30</v>
      </c>
      <c r="AA260" s="8">
        <v>0</v>
      </c>
      <c r="AB260" s="8">
        <v>0</v>
      </c>
      <c r="AC260" s="8">
        <v>0</v>
      </c>
      <c r="AD260" s="8">
        <v>0</v>
      </c>
      <c r="AE260" s="8">
        <v>0</v>
      </c>
      <c r="AF260" s="8">
        <f t="shared" si="12"/>
        <v>30</v>
      </c>
      <c r="AG260" s="8">
        <f t="shared" si="13"/>
        <v>0</v>
      </c>
      <c r="AH260" s="8">
        <f t="shared" si="14"/>
        <v>30</v>
      </c>
      <c r="AI260" s="8">
        <f t="shared" si="15"/>
        <v>0</v>
      </c>
      <c r="AJ260" s="8" t="s">
        <v>188</v>
      </c>
      <c r="AK260" s="8" t="s">
        <v>245</v>
      </c>
      <c r="AL260" s="8" t="s">
        <v>670</v>
      </c>
    </row>
    <row r="261" spans="1:38" x14ac:dyDescent="0.35">
      <c r="A261" s="8">
        <v>447413</v>
      </c>
      <c r="B261" s="8">
        <v>131492</v>
      </c>
      <c r="C261" s="8" t="s">
        <v>188</v>
      </c>
      <c r="D261" s="8">
        <v>60168</v>
      </c>
      <c r="E261" s="8" t="s">
        <v>845</v>
      </c>
      <c r="F261" s="8">
        <v>3051643</v>
      </c>
      <c r="G261" s="8">
        <v>0.5</v>
      </c>
      <c r="H261" s="8" t="s">
        <v>222</v>
      </c>
      <c r="I261" s="59">
        <v>44729</v>
      </c>
      <c r="J261" s="8" t="s">
        <v>191</v>
      </c>
      <c r="K261" s="8" t="s">
        <v>192</v>
      </c>
      <c r="L261" s="8" t="s">
        <v>193</v>
      </c>
      <c r="M261" s="8" t="s">
        <v>223</v>
      </c>
      <c r="N261" s="8" t="s">
        <v>195</v>
      </c>
      <c r="O261" s="8" t="s">
        <v>224</v>
      </c>
      <c r="P261" s="8" t="s">
        <v>676</v>
      </c>
      <c r="R261" s="8" t="s">
        <v>188</v>
      </c>
      <c r="S261" s="8" t="s">
        <v>846</v>
      </c>
      <c r="T261" s="8" t="s">
        <v>201</v>
      </c>
      <c r="U261" s="8" t="s">
        <v>191</v>
      </c>
      <c r="W261" s="8" t="s">
        <v>207</v>
      </c>
      <c r="X261" s="8" t="s">
        <v>848</v>
      </c>
      <c r="Y261" s="8">
        <v>30</v>
      </c>
      <c r="Z261" s="8">
        <v>30</v>
      </c>
      <c r="AA261" s="8">
        <v>0</v>
      </c>
      <c r="AB261" s="8">
        <v>0</v>
      </c>
      <c r="AC261" s="8">
        <v>0</v>
      </c>
      <c r="AD261" s="8">
        <v>0</v>
      </c>
      <c r="AE261" s="8">
        <v>0</v>
      </c>
      <c r="AF261" s="8">
        <f t="shared" si="12"/>
        <v>30</v>
      </c>
      <c r="AG261" s="8">
        <f t="shared" si="13"/>
        <v>0</v>
      </c>
      <c r="AH261" s="8">
        <f t="shared" si="14"/>
        <v>30</v>
      </c>
      <c r="AI261" s="8">
        <f t="shared" si="15"/>
        <v>0</v>
      </c>
      <c r="AJ261" s="8" t="s">
        <v>188</v>
      </c>
      <c r="AK261" s="8" t="s">
        <v>245</v>
      </c>
      <c r="AL261" s="8" t="s">
        <v>670</v>
      </c>
    </row>
    <row r="262" spans="1:38" x14ac:dyDescent="0.35">
      <c r="A262" s="8">
        <v>447132</v>
      </c>
      <c r="B262" s="8">
        <v>131093</v>
      </c>
      <c r="C262" s="8" t="s">
        <v>188</v>
      </c>
      <c r="D262" s="8">
        <v>88666</v>
      </c>
      <c r="E262" s="8" t="s">
        <v>849</v>
      </c>
      <c r="F262" s="8">
        <v>3056032</v>
      </c>
      <c r="G262" s="8">
        <v>7.0000000000000007E-2</v>
      </c>
      <c r="H262" s="8" t="s">
        <v>190</v>
      </c>
      <c r="I262" s="59">
        <v>44788</v>
      </c>
      <c r="J262" s="8" t="s">
        <v>202</v>
      </c>
      <c r="K262" s="8" t="s">
        <v>213</v>
      </c>
      <c r="L262" s="8" t="s">
        <v>193</v>
      </c>
      <c r="M262" s="8" t="s">
        <v>195</v>
      </c>
      <c r="N262" s="8" t="s">
        <v>195</v>
      </c>
      <c r="O262" s="8" t="s">
        <v>196</v>
      </c>
      <c r="P262" s="8" t="s">
        <v>850</v>
      </c>
      <c r="R262" s="8" t="s">
        <v>188</v>
      </c>
      <c r="S262" s="8" t="s">
        <v>818</v>
      </c>
      <c r="T262" s="8" t="s">
        <v>201</v>
      </c>
      <c r="U262" s="8" t="s">
        <v>202</v>
      </c>
      <c r="W262" s="8" t="s">
        <v>203</v>
      </c>
      <c r="X262" s="8" t="s">
        <v>204</v>
      </c>
      <c r="Y262" s="8">
        <v>0</v>
      </c>
      <c r="Z262" s="8">
        <v>0</v>
      </c>
      <c r="AA262" s="8">
        <v>0</v>
      </c>
      <c r="AB262" s="8">
        <v>0</v>
      </c>
      <c r="AC262" s="8">
        <v>1</v>
      </c>
      <c r="AD262" s="8">
        <v>1</v>
      </c>
      <c r="AE262" s="8">
        <v>0</v>
      </c>
      <c r="AF262" s="8">
        <f t="shared" si="12"/>
        <v>0</v>
      </c>
      <c r="AG262" s="8">
        <f t="shared" si="13"/>
        <v>1</v>
      </c>
      <c r="AH262" s="8">
        <f t="shared" si="14"/>
        <v>-1</v>
      </c>
      <c r="AI262" s="8">
        <f t="shared" si="15"/>
        <v>0</v>
      </c>
      <c r="AJ262" s="8" t="s">
        <v>188</v>
      </c>
      <c r="AK262" s="8" t="s">
        <v>217</v>
      </c>
      <c r="AL262" s="8" t="s">
        <v>647</v>
      </c>
    </row>
    <row r="263" spans="1:38" x14ac:dyDescent="0.35">
      <c r="A263" s="8">
        <v>447132</v>
      </c>
      <c r="B263" s="8">
        <v>131093</v>
      </c>
      <c r="C263" s="8" t="s">
        <v>188</v>
      </c>
      <c r="D263" s="8">
        <v>88666</v>
      </c>
      <c r="E263" s="8" t="s">
        <v>849</v>
      </c>
      <c r="F263" s="8">
        <v>3056032</v>
      </c>
      <c r="G263" s="8">
        <v>7.0000000000000007E-2</v>
      </c>
      <c r="H263" s="8" t="s">
        <v>190</v>
      </c>
      <c r="I263" s="59">
        <v>44788</v>
      </c>
      <c r="J263" s="8" t="s">
        <v>202</v>
      </c>
      <c r="K263" s="8" t="s">
        <v>213</v>
      </c>
      <c r="L263" s="8" t="s">
        <v>193</v>
      </c>
      <c r="M263" s="8" t="s">
        <v>195</v>
      </c>
      <c r="N263" s="8" t="s">
        <v>195</v>
      </c>
      <c r="O263" s="8" t="s">
        <v>196</v>
      </c>
      <c r="P263" s="8" t="s">
        <v>850</v>
      </c>
      <c r="R263" s="8" t="s">
        <v>188</v>
      </c>
      <c r="S263" s="8" t="s">
        <v>818</v>
      </c>
      <c r="T263" s="8" t="s">
        <v>201</v>
      </c>
      <c r="U263" s="8" t="s">
        <v>202</v>
      </c>
      <c r="W263" s="8" t="s">
        <v>203</v>
      </c>
      <c r="X263" s="8" t="s">
        <v>211</v>
      </c>
      <c r="Y263" s="8">
        <v>1</v>
      </c>
      <c r="Z263" s="8">
        <v>1</v>
      </c>
      <c r="AA263" s="8">
        <v>0</v>
      </c>
      <c r="AB263" s="8">
        <v>0</v>
      </c>
      <c r="AC263" s="8">
        <v>0</v>
      </c>
      <c r="AD263" s="8">
        <v>0</v>
      </c>
      <c r="AE263" s="8">
        <v>0</v>
      </c>
      <c r="AF263" s="8">
        <f t="shared" si="12"/>
        <v>1</v>
      </c>
      <c r="AG263" s="8">
        <f t="shared" si="13"/>
        <v>0</v>
      </c>
      <c r="AH263" s="8">
        <f t="shared" si="14"/>
        <v>1</v>
      </c>
      <c r="AI263" s="8">
        <f t="shared" si="15"/>
        <v>0</v>
      </c>
      <c r="AJ263" s="8" t="s">
        <v>188</v>
      </c>
      <c r="AK263" s="8" t="s">
        <v>217</v>
      </c>
      <c r="AL263" s="8" t="s">
        <v>647</v>
      </c>
    </row>
    <row r="264" spans="1:38" x14ac:dyDescent="0.35">
      <c r="A264" s="8">
        <v>467006</v>
      </c>
      <c r="B264" s="8">
        <v>109529</v>
      </c>
      <c r="C264" s="8" t="s">
        <v>188</v>
      </c>
      <c r="D264" s="8">
        <v>41617</v>
      </c>
      <c r="E264" s="8" t="s">
        <v>851</v>
      </c>
      <c r="F264" s="8">
        <v>3056034</v>
      </c>
      <c r="G264" s="8">
        <v>0.2</v>
      </c>
      <c r="H264" s="8" t="s">
        <v>222</v>
      </c>
      <c r="I264" s="59">
        <v>44792</v>
      </c>
      <c r="J264" s="8" t="s">
        <v>191</v>
      </c>
      <c r="K264" s="8" t="s">
        <v>192</v>
      </c>
      <c r="L264" s="8" t="s">
        <v>193</v>
      </c>
      <c r="M264" s="8" t="s">
        <v>223</v>
      </c>
      <c r="N264" s="8" t="s">
        <v>195</v>
      </c>
      <c r="O264" s="8" t="s">
        <v>224</v>
      </c>
      <c r="P264" s="8" t="s">
        <v>225</v>
      </c>
      <c r="R264" s="8" t="s">
        <v>226</v>
      </c>
      <c r="S264" s="8" t="s">
        <v>852</v>
      </c>
      <c r="T264" s="8" t="s">
        <v>201</v>
      </c>
      <c r="U264" s="8" t="s">
        <v>191</v>
      </c>
      <c r="V264" s="59">
        <v>44927</v>
      </c>
      <c r="W264" s="8" t="s">
        <v>203</v>
      </c>
      <c r="X264" s="8" t="s">
        <v>206</v>
      </c>
      <c r="Y264" s="8">
        <v>2</v>
      </c>
      <c r="Z264" s="8">
        <v>2</v>
      </c>
      <c r="AA264" s="8">
        <v>2</v>
      </c>
      <c r="AB264" s="8">
        <v>2</v>
      </c>
      <c r="AC264" s="8">
        <v>0</v>
      </c>
      <c r="AD264" s="8">
        <v>0</v>
      </c>
      <c r="AE264" s="8">
        <v>0</v>
      </c>
      <c r="AF264" s="8">
        <f t="shared" ref="AF264:AF327" si="16">Z264-AB264</f>
        <v>0</v>
      </c>
      <c r="AG264" s="8">
        <f t="shared" ref="AG264:AG327" si="17">AD264-AE264</f>
        <v>0</v>
      </c>
      <c r="AH264" s="8">
        <f t="shared" ref="AH264:AH327" si="18">AF264-AG264</f>
        <v>0</v>
      </c>
      <c r="AI264" s="8">
        <f t="shared" ref="AI264:AI327" si="19">AA264-AB264</f>
        <v>0</v>
      </c>
      <c r="AJ264" s="8" t="s">
        <v>669</v>
      </c>
      <c r="AK264" s="8" t="s">
        <v>62</v>
      </c>
      <c r="AL264" s="8" t="s">
        <v>670</v>
      </c>
    </row>
    <row r="265" spans="1:38" x14ac:dyDescent="0.35">
      <c r="A265" s="8">
        <v>467006</v>
      </c>
      <c r="B265" s="8">
        <v>109529</v>
      </c>
      <c r="C265" s="8" t="s">
        <v>188</v>
      </c>
      <c r="D265" s="8">
        <v>41617</v>
      </c>
      <c r="E265" s="8" t="s">
        <v>851</v>
      </c>
      <c r="F265" s="8">
        <v>3056034</v>
      </c>
      <c r="G265" s="8">
        <v>0.2</v>
      </c>
      <c r="H265" s="8" t="s">
        <v>222</v>
      </c>
      <c r="I265" s="59">
        <v>44792</v>
      </c>
      <c r="J265" s="8" t="s">
        <v>191</v>
      </c>
      <c r="K265" s="8" t="s">
        <v>192</v>
      </c>
      <c r="L265" s="8" t="s">
        <v>193</v>
      </c>
      <c r="M265" s="8" t="s">
        <v>223</v>
      </c>
      <c r="N265" s="8" t="s">
        <v>195</v>
      </c>
      <c r="O265" s="8" t="s">
        <v>224</v>
      </c>
      <c r="P265" s="8" t="s">
        <v>225</v>
      </c>
      <c r="R265" s="8" t="s">
        <v>226</v>
      </c>
      <c r="S265" s="8" t="s">
        <v>852</v>
      </c>
      <c r="T265" s="8" t="s">
        <v>201</v>
      </c>
      <c r="U265" s="8" t="s">
        <v>191</v>
      </c>
      <c r="V265" s="59">
        <v>44927</v>
      </c>
      <c r="W265" s="8" t="s">
        <v>203</v>
      </c>
      <c r="X265" s="8" t="s">
        <v>211</v>
      </c>
      <c r="Y265" s="8">
        <v>2</v>
      </c>
      <c r="Z265" s="8">
        <v>2</v>
      </c>
      <c r="AA265" s="8">
        <v>2</v>
      </c>
      <c r="AB265" s="8">
        <v>1</v>
      </c>
      <c r="AC265" s="8">
        <v>0</v>
      </c>
      <c r="AD265" s="8">
        <v>0</v>
      </c>
      <c r="AE265" s="8">
        <v>0</v>
      </c>
      <c r="AF265" s="8">
        <f t="shared" si="16"/>
        <v>1</v>
      </c>
      <c r="AG265" s="8">
        <f t="shared" si="17"/>
        <v>0</v>
      </c>
      <c r="AH265" s="8">
        <f t="shared" si="18"/>
        <v>1</v>
      </c>
      <c r="AI265" s="8">
        <f t="shared" si="19"/>
        <v>1</v>
      </c>
      <c r="AJ265" s="8" t="s">
        <v>669</v>
      </c>
      <c r="AK265" s="8" t="s">
        <v>62</v>
      </c>
      <c r="AL265" s="8" t="s">
        <v>670</v>
      </c>
    </row>
    <row r="266" spans="1:38" x14ac:dyDescent="0.35">
      <c r="A266" s="8">
        <v>460559</v>
      </c>
      <c r="B266" s="8">
        <v>114394</v>
      </c>
      <c r="C266" s="8" t="s">
        <v>188</v>
      </c>
      <c r="D266" s="8">
        <v>89116</v>
      </c>
      <c r="E266" s="8" t="s">
        <v>491</v>
      </c>
      <c r="F266" s="8">
        <v>3061676</v>
      </c>
      <c r="G266" s="8">
        <v>0.08</v>
      </c>
      <c r="H266" s="8" t="s">
        <v>293</v>
      </c>
      <c r="I266" s="59">
        <v>44827</v>
      </c>
      <c r="J266" s="8" t="s">
        <v>202</v>
      </c>
      <c r="K266" s="8" t="s">
        <v>213</v>
      </c>
      <c r="L266" s="8" t="s">
        <v>193</v>
      </c>
      <c r="M266" s="8" t="s">
        <v>195</v>
      </c>
      <c r="N266" s="8" t="s">
        <v>195</v>
      </c>
      <c r="O266" s="8" t="s">
        <v>196</v>
      </c>
      <c r="P266" s="8" t="s">
        <v>492</v>
      </c>
      <c r="Q266" s="8" t="s">
        <v>464</v>
      </c>
      <c r="R266" s="8" t="s">
        <v>319</v>
      </c>
      <c r="S266" s="8" t="s">
        <v>493</v>
      </c>
      <c r="T266" s="8" t="s">
        <v>201</v>
      </c>
      <c r="U266" s="8" t="s">
        <v>202</v>
      </c>
      <c r="V266" s="59">
        <v>45658</v>
      </c>
      <c r="W266" s="8" t="s">
        <v>203</v>
      </c>
      <c r="X266" s="8" t="s">
        <v>206</v>
      </c>
      <c r="Y266" s="8">
        <v>0</v>
      </c>
      <c r="Z266" s="8">
        <v>0</v>
      </c>
      <c r="AA266" s="8">
        <v>0</v>
      </c>
      <c r="AB266" s="8">
        <v>0</v>
      </c>
      <c r="AC266" s="8">
        <v>1</v>
      </c>
      <c r="AD266" s="8">
        <v>1</v>
      </c>
      <c r="AE266" s="8">
        <v>0</v>
      </c>
      <c r="AF266" s="8">
        <f t="shared" si="16"/>
        <v>0</v>
      </c>
      <c r="AG266" s="8">
        <f t="shared" si="17"/>
        <v>1</v>
      </c>
      <c r="AH266" s="8">
        <f t="shared" si="18"/>
        <v>-1</v>
      </c>
      <c r="AI266" s="8">
        <f t="shared" si="19"/>
        <v>0</v>
      </c>
      <c r="AJ266" s="8" t="s">
        <v>658</v>
      </c>
      <c r="AK266" s="8" t="s">
        <v>241</v>
      </c>
      <c r="AL266" s="8" t="s">
        <v>647</v>
      </c>
    </row>
    <row r="267" spans="1:38" x14ac:dyDescent="0.35">
      <c r="A267" s="8">
        <v>460559</v>
      </c>
      <c r="B267" s="8">
        <v>114394</v>
      </c>
      <c r="C267" s="8" t="s">
        <v>188</v>
      </c>
      <c r="D267" s="8">
        <v>89116</v>
      </c>
      <c r="E267" s="8" t="s">
        <v>491</v>
      </c>
      <c r="F267" s="8">
        <v>3061676</v>
      </c>
      <c r="G267" s="8">
        <v>0.08</v>
      </c>
      <c r="H267" s="8" t="s">
        <v>293</v>
      </c>
      <c r="I267" s="59">
        <v>44827</v>
      </c>
      <c r="J267" s="8" t="s">
        <v>202</v>
      </c>
      <c r="K267" s="8" t="s">
        <v>213</v>
      </c>
      <c r="L267" s="8" t="s">
        <v>193</v>
      </c>
      <c r="M267" s="8" t="s">
        <v>195</v>
      </c>
      <c r="N267" s="8" t="s">
        <v>195</v>
      </c>
      <c r="O267" s="8" t="s">
        <v>196</v>
      </c>
      <c r="P267" s="8" t="s">
        <v>492</v>
      </c>
      <c r="Q267" s="8" t="s">
        <v>464</v>
      </c>
      <c r="R267" s="8" t="s">
        <v>319</v>
      </c>
      <c r="S267" s="8" t="s">
        <v>493</v>
      </c>
      <c r="T267" s="8" t="s">
        <v>201</v>
      </c>
      <c r="U267" s="8" t="s">
        <v>202</v>
      </c>
      <c r="V267" s="59">
        <v>45658</v>
      </c>
      <c r="W267" s="8" t="s">
        <v>203</v>
      </c>
      <c r="X267" s="8" t="s">
        <v>211</v>
      </c>
      <c r="Y267" s="8">
        <v>1</v>
      </c>
      <c r="Z267" s="8">
        <v>1</v>
      </c>
      <c r="AA267" s="8">
        <v>1</v>
      </c>
      <c r="AB267" s="8">
        <v>0</v>
      </c>
      <c r="AC267" s="8">
        <v>0</v>
      </c>
      <c r="AD267" s="8">
        <v>0</v>
      </c>
      <c r="AE267" s="8">
        <v>0</v>
      </c>
      <c r="AF267" s="8">
        <f t="shared" si="16"/>
        <v>1</v>
      </c>
      <c r="AG267" s="8">
        <f t="shared" si="17"/>
        <v>0</v>
      </c>
      <c r="AH267" s="8">
        <f t="shared" si="18"/>
        <v>1</v>
      </c>
      <c r="AI267" s="8">
        <f t="shared" si="19"/>
        <v>1</v>
      </c>
      <c r="AJ267" s="8" t="s">
        <v>658</v>
      </c>
      <c r="AK267" s="8" t="s">
        <v>241</v>
      </c>
      <c r="AL267" s="8" t="s">
        <v>647</v>
      </c>
    </row>
    <row r="268" spans="1:38" x14ac:dyDescent="0.35">
      <c r="A268" s="8">
        <v>455893</v>
      </c>
      <c r="B268" s="8">
        <v>109598</v>
      </c>
      <c r="C268" s="8" t="s">
        <v>188</v>
      </c>
      <c r="D268" s="8">
        <v>89120</v>
      </c>
      <c r="E268" s="8" t="s">
        <v>497</v>
      </c>
      <c r="F268" s="8">
        <v>3061679</v>
      </c>
      <c r="G268" s="8">
        <v>0.03</v>
      </c>
      <c r="H268" s="8" t="s">
        <v>190</v>
      </c>
      <c r="I268" s="59">
        <v>44818</v>
      </c>
      <c r="J268" s="8" t="s">
        <v>202</v>
      </c>
      <c r="K268" s="8" t="s">
        <v>213</v>
      </c>
      <c r="L268" s="8" t="s">
        <v>193</v>
      </c>
      <c r="M268" s="8" t="s">
        <v>195</v>
      </c>
      <c r="N268" s="8" t="s">
        <v>195</v>
      </c>
      <c r="O268" s="8" t="s">
        <v>224</v>
      </c>
      <c r="P268" s="8" t="s">
        <v>498</v>
      </c>
      <c r="R268" s="8" t="s">
        <v>256</v>
      </c>
      <c r="S268" s="8" t="s">
        <v>499</v>
      </c>
      <c r="T268" s="8" t="s">
        <v>201</v>
      </c>
      <c r="U268" s="8" t="s">
        <v>191</v>
      </c>
      <c r="V268" s="59">
        <v>45412</v>
      </c>
      <c r="W268" s="8" t="s">
        <v>203</v>
      </c>
      <c r="X268" s="8" t="s">
        <v>206</v>
      </c>
      <c r="Y268" s="8">
        <v>1</v>
      </c>
      <c r="Z268" s="8">
        <v>1</v>
      </c>
      <c r="AA268" s="8">
        <v>1</v>
      </c>
      <c r="AB268" s="8">
        <v>0</v>
      </c>
      <c r="AC268" s="8">
        <v>0</v>
      </c>
      <c r="AD268" s="8">
        <v>0</v>
      </c>
      <c r="AE268" s="8">
        <v>0</v>
      </c>
      <c r="AF268" s="8">
        <f t="shared" si="16"/>
        <v>1</v>
      </c>
      <c r="AG268" s="8">
        <f t="shared" si="17"/>
        <v>0</v>
      </c>
      <c r="AH268" s="8">
        <f t="shared" si="18"/>
        <v>1</v>
      </c>
      <c r="AI268" s="8">
        <f t="shared" si="19"/>
        <v>1</v>
      </c>
      <c r="AJ268" s="8" t="s">
        <v>658</v>
      </c>
      <c r="AK268" s="8" t="s">
        <v>241</v>
      </c>
      <c r="AL268" s="8" t="s">
        <v>647</v>
      </c>
    </row>
    <row r="269" spans="1:38" x14ac:dyDescent="0.35">
      <c r="A269" s="8">
        <v>460279</v>
      </c>
      <c r="B269" s="8">
        <v>110586</v>
      </c>
      <c r="C269" s="8" t="s">
        <v>188</v>
      </c>
      <c r="D269" s="8">
        <v>89122</v>
      </c>
      <c r="E269" s="8" t="s">
        <v>853</v>
      </c>
      <c r="F269" s="8">
        <v>3061681</v>
      </c>
      <c r="G269" s="8">
        <v>0.09</v>
      </c>
      <c r="H269" s="8" t="s">
        <v>190</v>
      </c>
      <c r="I269" s="59">
        <v>44813</v>
      </c>
      <c r="J269" s="8" t="s">
        <v>202</v>
      </c>
      <c r="K269" s="8" t="s">
        <v>213</v>
      </c>
      <c r="L269" s="8" t="s">
        <v>193</v>
      </c>
      <c r="M269" s="8" t="s">
        <v>195</v>
      </c>
      <c r="N269" s="8" t="s">
        <v>195</v>
      </c>
      <c r="O269" s="8" t="s">
        <v>298</v>
      </c>
      <c r="P269" s="8" t="s">
        <v>854</v>
      </c>
      <c r="R269" s="8" t="s">
        <v>384</v>
      </c>
      <c r="S269" s="8" t="s">
        <v>855</v>
      </c>
      <c r="T269" s="8" t="s">
        <v>201</v>
      </c>
      <c r="U269" s="8" t="s">
        <v>202</v>
      </c>
      <c r="W269" s="8" t="s">
        <v>203</v>
      </c>
      <c r="X269" s="8" t="s">
        <v>206</v>
      </c>
      <c r="Y269" s="8">
        <v>2</v>
      </c>
      <c r="Z269" s="8">
        <v>2</v>
      </c>
      <c r="AA269" s="8">
        <v>0</v>
      </c>
      <c r="AB269" s="8">
        <v>0</v>
      </c>
      <c r="AC269" s="8">
        <v>1</v>
      </c>
      <c r="AD269" s="8">
        <v>1</v>
      </c>
      <c r="AE269" s="8">
        <v>0</v>
      </c>
      <c r="AF269" s="8">
        <f t="shared" si="16"/>
        <v>2</v>
      </c>
      <c r="AG269" s="8">
        <f t="shared" si="17"/>
        <v>1</v>
      </c>
      <c r="AH269" s="8">
        <f t="shared" si="18"/>
        <v>1</v>
      </c>
      <c r="AI269" s="8">
        <f t="shared" si="19"/>
        <v>0</v>
      </c>
      <c r="AJ269" s="8" t="s">
        <v>384</v>
      </c>
      <c r="AK269" s="8" t="s">
        <v>322</v>
      </c>
      <c r="AL269" s="8" t="s">
        <v>647</v>
      </c>
    </row>
    <row r="270" spans="1:38" x14ac:dyDescent="0.35">
      <c r="A270" s="8">
        <v>448769</v>
      </c>
      <c r="B270" s="8">
        <v>134302</v>
      </c>
      <c r="C270" s="8" t="s">
        <v>188</v>
      </c>
      <c r="D270" s="8">
        <v>89123</v>
      </c>
      <c r="E270" s="8" t="s">
        <v>856</v>
      </c>
      <c r="F270" s="8">
        <v>3061682</v>
      </c>
      <c r="G270" s="8">
        <v>0.16</v>
      </c>
      <c r="H270" s="8" t="s">
        <v>190</v>
      </c>
      <c r="I270" s="59">
        <v>44816</v>
      </c>
      <c r="J270" s="8" t="s">
        <v>202</v>
      </c>
      <c r="K270" s="8" t="s">
        <v>213</v>
      </c>
      <c r="L270" s="8" t="s">
        <v>193</v>
      </c>
      <c r="M270" s="8" t="s">
        <v>195</v>
      </c>
      <c r="N270" s="8" t="s">
        <v>195</v>
      </c>
      <c r="O270" s="8" t="s">
        <v>224</v>
      </c>
      <c r="P270" s="8" t="s">
        <v>857</v>
      </c>
      <c r="R270" s="8" t="s">
        <v>513</v>
      </c>
      <c r="S270" s="8" t="s">
        <v>858</v>
      </c>
      <c r="T270" s="8" t="s">
        <v>201</v>
      </c>
      <c r="U270" s="8" t="s">
        <v>191</v>
      </c>
      <c r="W270" s="8" t="s">
        <v>203</v>
      </c>
      <c r="X270" s="8" t="s">
        <v>204</v>
      </c>
      <c r="Y270" s="8">
        <v>3</v>
      </c>
      <c r="Z270" s="8">
        <v>3</v>
      </c>
      <c r="AA270" s="8">
        <v>0</v>
      </c>
      <c r="AB270" s="8">
        <v>0</v>
      </c>
      <c r="AC270" s="8">
        <v>1</v>
      </c>
      <c r="AD270" s="8">
        <v>1</v>
      </c>
      <c r="AE270" s="8">
        <v>0</v>
      </c>
      <c r="AF270" s="8">
        <f t="shared" si="16"/>
        <v>3</v>
      </c>
      <c r="AG270" s="8">
        <f t="shared" si="17"/>
        <v>1</v>
      </c>
      <c r="AH270" s="8">
        <f t="shared" si="18"/>
        <v>2</v>
      </c>
      <c r="AI270" s="8">
        <f t="shared" si="19"/>
        <v>0</v>
      </c>
      <c r="AJ270" s="8" t="s">
        <v>513</v>
      </c>
      <c r="AK270" s="8" t="s">
        <v>205</v>
      </c>
      <c r="AL270" s="8" t="s">
        <v>647</v>
      </c>
    </row>
    <row r="271" spans="1:38" x14ac:dyDescent="0.35">
      <c r="A271" s="8">
        <v>448769</v>
      </c>
      <c r="B271" s="8">
        <v>134302</v>
      </c>
      <c r="C271" s="8" t="s">
        <v>188</v>
      </c>
      <c r="D271" s="8">
        <v>89123</v>
      </c>
      <c r="E271" s="8" t="s">
        <v>856</v>
      </c>
      <c r="F271" s="8">
        <v>3061682</v>
      </c>
      <c r="G271" s="8">
        <v>0.16</v>
      </c>
      <c r="H271" s="8" t="s">
        <v>190</v>
      </c>
      <c r="I271" s="59">
        <v>44816</v>
      </c>
      <c r="J271" s="8" t="s">
        <v>202</v>
      </c>
      <c r="K271" s="8" t="s">
        <v>213</v>
      </c>
      <c r="L271" s="8" t="s">
        <v>193</v>
      </c>
      <c r="M271" s="8" t="s">
        <v>195</v>
      </c>
      <c r="N271" s="8" t="s">
        <v>195</v>
      </c>
      <c r="O271" s="8" t="s">
        <v>196</v>
      </c>
      <c r="P271" s="8" t="s">
        <v>857</v>
      </c>
      <c r="R271" s="8" t="s">
        <v>513</v>
      </c>
      <c r="S271" s="8" t="s">
        <v>858</v>
      </c>
      <c r="T271" s="8" t="s">
        <v>201</v>
      </c>
      <c r="U271" s="8" t="s">
        <v>202</v>
      </c>
      <c r="W271" s="8" t="s">
        <v>203</v>
      </c>
      <c r="X271" s="8" t="s">
        <v>206</v>
      </c>
      <c r="Y271" s="8">
        <v>1</v>
      </c>
      <c r="Z271" s="8">
        <v>1</v>
      </c>
      <c r="AA271" s="8">
        <v>0</v>
      </c>
      <c r="AB271" s="8">
        <v>0</v>
      </c>
      <c r="AC271" s="8">
        <v>0</v>
      </c>
      <c r="AD271" s="8">
        <v>0</v>
      </c>
      <c r="AE271" s="8">
        <v>0</v>
      </c>
      <c r="AF271" s="8">
        <f t="shared" si="16"/>
        <v>1</v>
      </c>
      <c r="AG271" s="8">
        <f t="shared" si="17"/>
        <v>0</v>
      </c>
      <c r="AH271" s="8">
        <f t="shared" si="18"/>
        <v>1</v>
      </c>
      <c r="AI271" s="8">
        <f t="shared" si="19"/>
        <v>0</v>
      </c>
      <c r="AJ271" s="8" t="s">
        <v>513</v>
      </c>
      <c r="AK271" s="8" t="s">
        <v>205</v>
      </c>
      <c r="AL271" s="8" t="s">
        <v>647</v>
      </c>
    </row>
    <row r="272" spans="1:38" x14ac:dyDescent="0.35">
      <c r="A272" s="8">
        <v>460318</v>
      </c>
      <c r="B272" s="8">
        <v>111065</v>
      </c>
      <c r="C272" s="8" t="s">
        <v>188</v>
      </c>
      <c r="D272" s="8">
        <v>89415</v>
      </c>
      <c r="E272" s="8" t="s">
        <v>859</v>
      </c>
      <c r="F272" s="8">
        <v>3066490</v>
      </c>
      <c r="G272" s="8">
        <v>0.11</v>
      </c>
      <c r="H272" s="8" t="s">
        <v>666</v>
      </c>
      <c r="I272" s="59">
        <v>44712</v>
      </c>
      <c r="J272" s="8" t="s">
        <v>202</v>
      </c>
      <c r="K272" s="8" t="s">
        <v>213</v>
      </c>
      <c r="L272" s="8" t="s">
        <v>193</v>
      </c>
      <c r="M272" s="8" t="s">
        <v>195</v>
      </c>
      <c r="N272" s="8" t="s">
        <v>195</v>
      </c>
      <c r="O272" s="8" t="s">
        <v>224</v>
      </c>
      <c r="P272" s="8" t="s">
        <v>860</v>
      </c>
      <c r="R272" s="8" t="s">
        <v>384</v>
      </c>
      <c r="S272" s="8" t="s">
        <v>861</v>
      </c>
      <c r="T272" s="8" t="s">
        <v>391</v>
      </c>
      <c r="U272" s="8" t="s">
        <v>191</v>
      </c>
      <c r="W272" s="8" t="s">
        <v>203</v>
      </c>
      <c r="X272" s="8" t="s">
        <v>211</v>
      </c>
      <c r="Y272" s="8">
        <v>1</v>
      </c>
      <c r="Z272" s="8">
        <v>1</v>
      </c>
      <c r="AA272" s="8">
        <v>0</v>
      </c>
      <c r="AB272" s="8">
        <v>0</v>
      </c>
      <c r="AC272" s="8">
        <v>0</v>
      </c>
      <c r="AD272" s="8">
        <v>0</v>
      </c>
      <c r="AE272" s="8">
        <v>0</v>
      </c>
      <c r="AF272" s="8">
        <f t="shared" si="16"/>
        <v>1</v>
      </c>
      <c r="AG272" s="8">
        <f t="shared" si="17"/>
        <v>0</v>
      </c>
      <c r="AH272" s="8">
        <f t="shared" si="18"/>
        <v>1</v>
      </c>
      <c r="AI272" s="8">
        <f t="shared" si="19"/>
        <v>0</v>
      </c>
      <c r="AJ272" s="8" t="s">
        <v>384</v>
      </c>
      <c r="AK272" s="8" t="s">
        <v>322</v>
      </c>
      <c r="AL272" s="8" t="s">
        <v>647</v>
      </c>
    </row>
    <row r="273" spans="1:38" x14ac:dyDescent="0.35">
      <c r="A273" s="8">
        <v>457361</v>
      </c>
      <c r="B273" s="8">
        <v>133378</v>
      </c>
      <c r="C273" s="8" t="s">
        <v>188</v>
      </c>
      <c r="D273" s="8">
        <v>89416</v>
      </c>
      <c r="E273" s="8" t="s">
        <v>862</v>
      </c>
      <c r="F273" s="8">
        <v>3066491</v>
      </c>
      <c r="G273" s="8">
        <v>2.92</v>
      </c>
      <c r="H273" s="8" t="s">
        <v>190</v>
      </c>
      <c r="I273" s="59">
        <v>44826</v>
      </c>
      <c r="J273" s="8" t="s">
        <v>202</v>
      </c>
      <c r="K273" s="8" t="s">
        <v>213</v>
      </c>
      <c r="L273" s="8" t="s">
        <v>193</v>
      </c>
      <c r="M273" s="8" t="s">
        <v>223</v>
      </c>
      <c r="N273" s="8" t="s">
        <v>195</v>
      </c>
      <c r="O273" s="8" t="s">
        <v>224</v>
      </c>
      <c r="P273" s="8" t="s">
        <v>863</v>
      </c>
      <c r="R273" s="8" t="s">
        <v>864</v>
      </c>
      <c r="S273" s="8" t="s">
        <v>865</v>
      </c>
      <c r="T273" s="8" t="s">
        <v>391</v>
      </c>
      <c r="U273" s="8" t="s">
        <v>191</v>
      </c>
      <c r="W273" s="8" t="s">
        <v>203</v>
      </c>
      <c r="X273" s="8" t="s">
        <v>229</v>
      </c>
      <c r="Y273" s="8">
        <v>1</v>
      </c>
      <c r="Z273" s="8">
        <v>1</v>
      </c>
      <c r="AA273" s="8">
        <v>0</v>
      </c>
      <c r="AB273" s="8">
        <v>0</v>
      </c>
      <c r="AC273" s="8">
        <v>0</v>
      </c>
      <c r="AD273" s="8">
        <v>0</v>
      </c>
      <c r="AE273" s="8">
        <v>0</v>
      </c>
      <c r="AF273" s="8">
        <f t="shared" si="16"/>
        <v>1</v>
      </c>
      <c r="AG273" s="8">
        <f t="shared" si="17"/>
        <v>0</v>
      </c>
      <c r="AH273" s="8">
        <f t="shared" si="18"/>
        <v>1</v>
      </c>
      <c r="AI273" s="8">
        <f t="shared" si="19"/>
        <v>0</v>
      </c>
      <c r="AJ273" s="8" t="s">
        <v>658</v>
      </c>
      <c r="AK273" s="8" t="s">
        <v>241</v>
      </c>
      <c r="AL273" s="8" t="s">
        <v>647</v>
      </c>
    </row>
    <row r="274" spans="1:38" x14ac:dyDescent="0.35">
      <c r="A274" s="8">
        <v>457092</v>
      </c>
      <c r="B274" s="8">
        <v>137846</v>
      </c>
      <c r="C274" s="8" t="s">
        <v>188</v>
      </c>
      <c r="D274" s="8">
        <v>89655</v>
      </c>
      <c r="E274" s="8" t="s">
        <v>866</v>
      </c>
      <c r="F274" s="8">
        <v>3068543</v>
      </c>
      <c r="G274" s="8">
        <v>0.51</v>
      </c>
      <c r="H274" s="8" t="s">
        <v>190</v>
      </c>
      <c r="I274" s="59">
        <v>44858</v>
      </c>
      <c r="J274" s="8" t="s">
        <v>202</v>
      </c>
      <c r="K274" s="8" t="s">
        <v>213</v>
      </c>
      <c r="L274" s="8" t="s">
        <v>193</v>
      </c>
      <c r="M274" s="8" t="s">
        <v>214</v>
      </c>
      <c r="N274" s="8" t="s">
        <v>195</v>
      </c>
      <c r="O274" s="8" t="s">
        <v>196</v>
      </c>
      <c r="P274" s="8" t="s">
        <v>867</v>
      </c>
      <c r="Q274" s="8" t="s">
        <v>868</v>
      </c>
      <c r="R274" s="8" t="s">
        <v>300</v>
      </c>
      <c r="S274" s="8" t="s">
        <v>869</v>
      </c>
      <c r="T274" s="8" t="s">
        <v>201</v>
      </c>
      <c r="U274" s="8" t="s">
        <v>202</v>
      </c>
      <c r="W274" s="8" t="s">
        <v>203</v>
      </c>
      <c r="X274" s="8" t="s">
        <v>211</v>
      </c>
      <c r="Y274" s="8">
        <v>1</v>
      </c>
      <c r="Z274" s="8">
        <v>1</v>
      </c>
      <c r="AA274" s="8">
        <v>0</v>
      </c>
      <c r="AB274" s="8">
        <v>0</v>
      </c>
      <c r="AC274" s="8">
        <v>0</v>
      </c>
      <c r="AD274" s="8">
        <v>0</v>
      </c>
      <c r="AE274" s="8">
        <v>0</v>
      </c>
      <c r="AF274" s="8">
        <f t="shared" si="16"/>
        <v>1</v>
      </c>
      <c r="AG274" s="8">
        <f t="shared" si="17"/>
        <v>0</v>
      </c>
      <c r="AH274" s="8">
        <f t="shared" si="18"/>
        <v>1</v>
      </c>
      <c r="AI274" s="8">
        <f t="shared" si="19"/>
        <v>0</v>
      </c>
      <c r="AJ274" s="8" t="s">
        <v>658</v>
      </c>
      <c r="AK274" s="8" t="s">
        <v>241</v>
      </c>
      <c r="AL274" s="8" t="s">
        <v>647</v>
      </c>
    </row>
    <row r="275" spans="1:38" x14ac:dyDescent="0.35">
      <c r="A275" s="8">
        <v>443463</v>
      </c>
      <c r="B275" s="8">
        <v>131336</v>
      </c>
      <c r="C275" s="8" t="s">
        <v>188</v>
      </c>
      <c r="D275" s="8">
        <v>89658</v>
      </c>
      <c r="E275" s="8" t="s">
        <v>870</v>
      </c>
      <c r="F275" s="8">
        <v>3068546</v>
      </c>
      <c r="G275" s="8">
        <v>0.12</v>
      </c>
      <c r="H275" s="8" t="s">
        <v>190</v>
      </c>
      <c r="I275" s="59">
        <v>44846</v>
      </c>
      <c r="J275" s="8" t="s">
        <v>202</v>
      </c>
      <c r="K275" s="8" t="s">
        <v>213</v>
      </c>
      <c r="L275" s="8" t="s">
        <v>193</v>
      </c>
      <c r="M275" s="8" t="s">
        <v>195</v>
      </c>
      <c r="N275" s="8" t="s">
        <v>195</v>
      </c>
      <c r="O275" s="8" t="s">
        <v>196</v>
      </c>
      <c r="P275" s="8" t="s">
        <v>871</v>
      </c>
      <c r="R275" s="8" t="s">
        <v>357</v>
      </c>
      <c r="S275" s="8" t="s">
        <v>872</v>
      </c>
      <c r="T275" s="8" t="s">
        <v>201</v>
      </c>
      <c r="U275" s="8" t="s">
        <v>202</v>
      </c>
      <c r="W275" s="8" t="s">
        <v>203</v>
      </c>
      <c r="X275" s="8" t="s">
        <v>206</v>
      </c>
      <c r="Y275" s="8">
        <v>1</v>
      </c>
      <c r="Z275" s="8">
        <v>1</v>
      </c>
      <c r="AA275" s="8">
        <v>0</v>
      </c>
      <c r="AB275" s="8">
        <v>0</v>
      </c>
      <c r="AC275" s="8">
        <v>1</v>
      </c>
      <c r="AD275" s="8">
        <v>1</v>
      </c>
      <c r="AE275" s="8">
        <v>0</v>
      </c>
      <c r="AF275" s="8">
        <f t="shared" si="16"/>
        <v>1</v>
      </c>
      <c r="AG275" s="8">
        <f t="shared" si="17"/>
        <v>1</v>
      </c>
      <c r="AH275" s="8">
        <f t="shared" si="18"/>
        <v>0</v>
      </c>
      <c r="AI275" s="8">
        <f t="shared" si="19"/>
        <v>0</v>
      </c>
      <c r="AJ275" s="8" t="s">
        <v>357</v>
      </c>
      <c r="AK275" s="8" t="s">
        <v>360</v>
      </c>
      <c r="AL275" s="8" t="s">
        <v>647</v>
      </c>
    </row>
    <row r="276" spans="1:38" x14ac:dyDescent="0.35">
      <c r="A276" s="8">
        <v>447529</v>
      </c>
      <c r="B276" s="8">
        <v>128204</v>
      </c>
      <c r="C276" s="8" t="s">
        <v>188</v>
      </c>
      <c r="D276" s="8">
        <v>89662</v>
      </c>
      <c r="E276" s="8" t="s">
        <v>873</v>
      </c>
      <c r="F276" s="8">
        <v>3068548</v>
      </c>
      <c r="G276" s="8">
        <v>0.22</v>
      </c>
      <c r="H276" s="8" t="s">
        <v>190</v>
      </c>
      <c r="I276" s="59">
        <v>44848</v>
      </c>
      <c r="J276" s="8" t="s">
        <v>202</v>
      </c>
      <c r="K276" s="8" t="s">
        <v>213</v>
      </c>
      <c r="L276" s="8" t="s">
        <v>193</v>
      </c>
      <c r="M276" s="8" t="s">
        <v>195</v>
      </c>
      <c r="N276" s="8" t="s">
        <v>556</v>
      </c>
      <c r="O276" s="8" t="s">
        <v>298</v>
      </c>
      <c r="P276" s="8" t="s">
        <v>874</v>
      </c>
      <c r="R276" s="8" t="s">
        <v>188</v>
      </c>
      <c r="S276" s="8" t="s">
        <v>875</v>
      </c>
      <c r="T276" s="8" t="s">
        <v>201</v>
      </c>
      <c r="U276" s="8" t="s">
        <v>202</v>
      </c>
      <c r="W276" s="8" t="s">
        <v>207</v>
      </c>
      <c r="X276" s="8" t="s">
        <v>231</v>
      </c>
      <c r="Y276" s="8">
        <v>0</v>
      </c>
      <c r="Z276" s="8">
        <v>0</v>
      </c>
      <c r="AA276" s="8">
        <v>0</v>
      </c>
      <c r="AB276" s="8">
        <v>0</v>
      </c>
      <c r="AC276" s="8">
        <v>1</v>
      </c>
      <c r="AD276" s="8">
        <v>1</v>
      </c>
      <c r="AE276" s="8">
        <v>0</v>
      </c>
      <c r="AF276" s="8">
        <f t="shared" si="16"/>
        <v>0</v>
      </c>
      <c r="AG276" s="8">
        <f t="shared" si="17"/>
        <v>1</v>
      </c>
      <c r="AH276" s="8">
        <f t="shared" si="18"/>
        <v>-1</v>
      </c>
      <c r="AI276" s="8">
        <f t="shared" si="19"/>
        <v>0</v>
      </c>
      <c r="AJ276" s="8" t="s">
        <v>188</v>
      </c>
      <c r="AK276" s="8" t="s">
        <v>217</v>
      </c>
      <c r="AL276" s="8" t="s">
        <v>647</v>
      </c>
    </row>
    <row r="277" spans="1:38" x14ac:dyDescent="0.35">
      <c r="A277" s="8">
        <v>447529</v>
      </c>
      <c r="B277" s="8">
        <v>128204</v>
      </c>
      <c r="C277" s="8" t="s">
        <v>188</v>
      </c>
      <c r="D277" s="8">
        <v>89662</v>
      </c>
      <c r="E277" s="8" t="s">
        <v>873</v>
      </c>
      <c r="F277" s="8">
        <v>3068548</v>
      </c>
      <c r="G277" s="8">
        <v>0.22</v>
      </c>
      <c r="H277" s="8" t="s">
        <v>190</v>
      </c>
      <c r="I277" s="59">
        <v>44848</v>
      </c>
      <c r="J277" s="8" t="s">
        <v>202</v>
      </c>
      <c r="K277" s="8" t="s">
        <v>213</v>
      </c>
      <c r="L277" s="8" t="s">
        <v>193</v>
      </c>
      <c r="M277" s="8" t="s">
        <v>195</v>
      </c>
      <c r="N277" s="8" t="s">
        <v>556</v>
      </c>
      <c r="O277" s="8" t="s">
        <v>298</v>
      </c>
      <c r="P277" s="8" t="s">
        <v>874</v>
      </c>
      <c r="R277" s="8" t="s">
        <v>188</v>
      </c>
      <c r="S277" s="8" t="s">
        <v>875</v>
      </c>
      <c r="T277" s="8" t="s">
        <v>201</v>
      </c>
      <c r="U277" s="8" t="s">
        <v>202</v>
      </c>
      <c r="W277" s="8" t="s">
        <v>207</v>
      </c>
      <c r="X277" s="8" t="s">
        <v>206</v>
      </c>
      <c r="Y277" s="8">
        <v>0</v>
      </c>
      <c r="Z277" s="8">
        <v>0</v>
      </c>
      <c r="AA277" s="8">
        <v>0</v>
      </c>
      <c r="AB277" s="8">
        <v>0</v>
      </c>
      <c r="AC277" s="8">
        <v>2</v>
      </c>
      <c r="AD277" s="8">
        <v>2</v>
      </c>
      <c r="AE277" s="8">
        <v>0</v>
      </c>
      <c r="AF277" s="8">
        <f t="shared" si="16"/>
        <v>0</v>
      </c>
      <c r="AG277" s="8">
        <f t="shared" si="17"/>
        <v>2</v>
      </c>
      <c r="AH277" s="8">
        <f t="shared" si="18"/>
        <v>-2</v>
      </c>
      <c r="AI277" s="8">
        <f t="shared" si="19"/>
        <v>0</v>
      </c>
      <c r="AJ277" s="8" t="s">
        <v>188</v>
      </c>
      <c r="AK277" s="8" t="s">
        <v>217</v>
      </c>
      <c r="AL277" s="8" t="s">
        <v>647</v>
      </c>
    </row>
    <row r="278" spans="1:38" x14ac:dyDescent="0.35">
      <c r="A278" s="8">
        <v>447529</v>
      </c>
      <c r="B278" s="8">
        <v>128204</v>
      </c>
      <c r="C278" s="8" t="s">
        <v>188</v>
      </c>
      <c r="D278" s="8">
        <v>89662</v>
      </c>
      <c r="E278" s="8" t="s">
        <v>873</v>
      </c>
      <c r="F278" s="8">
        <v>3068548</v>
      </c>
      <c r="G278" s="8">
        <v>0.22</v>
      </c>
      <c r="H278" s="8" t="s">
        <v>190</v>
      </c>
      <c r="I278" s="59">
        <v>44848</v>
      </c>
      <c r="J278" s="8" t="s">
        <v>202</v>
      </c>
      <c r="K278" s="8" t="s">
        <v>213</v>
      </c>
      <c r="L278" s="8" t="s">
        <v>193</v>
      </c>
      <c r="M278" s="8" t="s">
        <v>195</v>
      </c>
      <c r="N278" s="8" t="s">
        <v>556</v>
      </c>
      <c r="O278" s="8" t="s">
        <v>298</v>
      </c>
      <c r="P278" s="8" t="s">
        <v>874</v>
      </c>
      <c r="R278" s="8" t="s">
        <v>188</v>
      </c>
      <c r="S278" s="8" t="s">
        <v>875</v>
      </c>
      <c r="T278" s="8" t="s">
        <v>201</v>
      </c>
      <c r="U278" s="8" t="s">
        <v>202</v>
      </c>
      <c r="W278" s="8" t="s">
        <v>203</v>
      </c>
      <c r="X278" s="8" t="s">
        <v>229</v>
      </c>
      <c r="Y278" s="8">
        <v>1</v>
      </c>
      <c r="Z278" s="8">
        <v>1</v>
      </c>
      <c r="AA278" s="8">
        <v>0</v>
      </c>
      <c r="AB278" s="8">
        <v>0</v>
      </c>
      <c r="AC278" s="8">
        <v>0</v>
      </c>
      <c r="AD278" s="8">
        <v>0</v>
      </c>
      <c r="AE278" s="8">
        <v>0</v>
      </c>
      <c r="AF278" s="8">
        <f t="shared" si="16"/>
        <v>1</v>
      </c>
      <c r="AG278" s="8">
        <f t="shared" si="17"/>
        <v>0</v>
      </c>
      <c r="AH278" s="8">
        <f t="shared" si="18"/>
        <v>1</v>
      </c>
      <c r="AI278" s="8">
        <f t="shared" si="19"/>
        <v>0</v>
      </c>
      <c r="AJ278" s="8" t="s">
        <v>188</v>
      </c>
      <c r="AK278" s="8" t="s">
        <v>217</v>
      </c>
      <c r="AL278" s="8" t="s">
        <v>647</v>
      </c>
    </row>
    <row r="279" spans="1:38" x14ac:dyDescent="0.35">
      <c r="A279" s="8">
        <v>446290</v>
      </c>
      <c r="B279" s="8">
        <v>139534</v>
      </c>
      <c r="C279" s="8" t="s">
        <v>188</v>
      </c>
      <c r="D279" s="8">
        <v>89682</v>
      </c>
      <c r="E279" s="8" t="s">
        <v>876</v>
      </c>
      <c r="F279" s="8">
        <v>3069334</v>
      </c>
      <c r="G279" s="8">
        <v>0.13</v>
      </c>
      <c r="H279" s="8" t="s">
        <v>190</v>
      </c>
      <c r="I279" s="59">
        <v>44880</v>
      </c>
      <c r="J279" s="8" t="s">
        <v>202</v>
      </c>
      <c r="K279" s="8" t="s">
        <v>213</v>
      </c>
      <c r="L279" s="8" t="s">
        <v>193</v>
      </c>
      <c r="M279" s="8" t="s">
        <v>195</v>
      </c>
      <c r="N279" s="8" t="s">
        <v>195</v>
      </c>
      <c r="O279" s="8" t="s">
        <v>196</v>
      </c>
      <c r="P279" s="8" t="s">
        <v>877</v>
      </c>
      <c r="R279" s="8" t="s">
        <v>878</v>
      </c>
      <c r="S279" s="8" t="s">
        <v>879</v>
      </c>
      <c r="T279" s="8" t="s">
        <v>201</v>
      </c>
      <c r="U279" s="8" t="s">
        <v>202</v>
      </c>
      <c r="W279" s="8" t="s">
        <v>203</v>
      </c>
      <c r="X279" s="8" t="s">
        <v>206</v>
      </c>
      <c r="Y279" s="8">
        <v>4</v>
      </c>
      <c r="Z279" s="8">
        <v>4</v>
      </c>
      <c r="AA279" s="8">
        <v>0</v>
      </c>
      <c r="AB279" s="8">
        <v>0</v>
      </c>
      <c r="AC279" s="8">
        <v>0</v>
      </c>
      <c r="AD279" s="8">
        <v>0</v>
      </c>
      <c r="AE279" s="8">
        <v>0</v>
      </c>
      <c r="AF279" s="8">
        <f t="shared" si="16"/>
        <v>4</v>
      </c>
      <c r="AG279" s="8">
        <f t="shared" si="17"/>
        <v>0</v>
      </c>
      <c r="AH279" s="8">
        <f t="shared" si="18"/>
        <v>4</v>
      </c>
      <c r="AI279" s="8">
        <f t="shared" si="19"/>
        <v>0</v>
      </c>
      <c r="AJ279" s="8" t="s">
        <v>878</v>
      </c>
      <c r="AK279" s="8" t="s">
        <v>360</v>
      </c>
      <c r="AL279" s="8" t="s">
        <v>647</v>
      </c>
    </row>
    <row r="280" spans="1:38" x14ac:dyDescent="0.35">
      <c r="A280" s="8">
        <v>446290</v>
      </c>
      <c r="B280" s="8">
        <v>139534</v>
      </c>
      <c r="C280" s="8" t="s">
        <v>188</v>
      </c>
      <c r="D280" s="8">
        <v>89682</v>
      </c>
      <c r="E280" s="8" t="s">
        <v>876</v>
      </c>
      <c r="F280" s="8">
        <v>3069334</v>
      </c>
      <c r="G280" s="8">
        <v>0.13</v>
      </c>
      <c r="H280" s="8" t="s">
        <v>190</v>
      </c>
      <c r="I280" s="59">
        <v>44880</v>
      </c>
      <c r="J280" s="8" t="s">
        <v>202</v>
      </c>
      <c r="K280" s="8" t="s">
        <v>213</v>
      </c>
      <c r="L280" s="8" t="s">
        <v>193</v>
      </c>
      <c r="M280" s="8" t="s">
        <v>195</v>
      </c>
      <c r="N280" s="8" t="s">
        <v>195</v>
      </c>
      <c r="O280" s="8" t="s">
        <v>196</v>
      </c>
      <c r="P280" s="8" t="s">
        <v>877</v>
      </c>
      <c r="R280" s="8" t="s">
        <v>878</v>
      </c>
      <c r="S280" s="8" t="s">
        <v>879</v>
      </c>
      <c r="T280" s="8" t="s">
        <v>201</v>
      </c>
      <c r="U280" s="8" t="s">
        <v>202</v>
      </c>
      <c r="W280" s="8" t="s">
        <v>203</v>
      </c>
      <c r="X280" s="8" t="s">
        <v>554</v>
      </c>
      <c r="Y280" s="8">
        <v>0</v>
      </c>
      <c r="Z280" s="8">
        <v>0</v>
      </c>
      <c r="AA280" s="8">
        <v>0</v>
      </c>
      <c r="AB280" s="8">
        <v>0</v>
      </c>
      <c r="AC280" s="8">
        <v>2</v>
      </c>
      <c r="AD280" s="8">
        <v>2</v>
      </c>
      <c r="AE280" s="8">
        <v>0</v>
      </c>
      <c r="AF280" s="8">
        <f t="shared" si="16"/>
        <v>0</v>
      </c>
      <c r="AG280" s="8">
        <f t="shared" si="17"/>
        <v>2</v>
      </c>
      <c r="AH280" s="8">
        <f t="shared" si="18"/>
        <v>-2</v>
      </c>
      <c r="AI280" s="8">
        <f t="shared" si="19"/>
        <v>0</v>
      </c>
      <c r="AJ280" s="8" t="s">
        <v>878</v>
      </c>
      <c r="AK280" s="8" t="s">
        <v>360</v>
      </c>
      <c r="AL280" s="8" t="s">
        <v>647</v>
      </c>
    </row>
    <row r="281" spans="1:38" x14ac:dyDescent="0.35">
      <c r="A281" s="8">
        <v>446290</v>
      </c>
      <c r="B281" s="8">
        <v>139534</v>
      </c>
      <c r="C281" s="8" t="s">
        <v>188</v>
      </c>
      <c r="D281" s="8">
        <v>89682</v>
      </c>
      <c r="E281" s="8" t="s">
        <v>876</v>
      </c>
      <c r="F281" s="8">
        <v>3069334</v>
      </c>
      <c r="G281" s="8">
        <v>0.13</v>
      </c>
      <c r="H281" s="8" t="s">
        <v>190</v>
      </c>
      <c r="I281" s="59">
        <v>44880</v>
      </c>
      <c r="J281" s="8" t="s">
        <v>202</v>
      </c>
      <c r="K281" s="8" t="s">
        <v>213</v>
      </c>
      <c r="L281" s="8" t="s">
        <v>193</v>
      </c>
      <c r="M281" s="8" t="s">
        <v>195</v>
      </c>
      <c r="N281" s="8" t="s">
        <v>195</v>
      </c>
      <c r="O281" s="8" t="s">
        <v>196</v>
      </c>
      <c r="P281" s="8" t="s">
        <v>877</v>
      </c>
      <c r="R281" s="8" t="s">
        <v>878</v>
      </c>
      <c r="S281" s="8" t="s">
        <v>879</v>
      </c>
      <c r="T281" s="8" t="s">
        <v>201</v>
      </c>
      <c r="U281" s="8" t="s">
        <v>202</v>
      </c>
      <c r="W281" s="8" t="s">
        <v>207</v>
      </c>
      <c r="X281" s="8" t="s">
        <v>554</v>
      </c>
      <c r="Y281" s="8">
        <v>0</v>
      </c>
      <c r="Z281" s="8">
        <v>0</v>
      </c>
      <c r="AA281" s="8">
        <v>0</v>
      </c>
      <c r="AB281" s="8">
        <v>0</v>
      </c>
      <c r="AC281" s="8">
        <v>2</v>
      </c>
      <c r="AD281" s="8">
        <v>2</v>
      </c>
      <c r="AE281" s="8">
        <v>0</v>
      </c>
      <c r="AF281" s="8">
        <f t="shared" si="16"/>
        <v>0</v>
      </c>
      <c r="AG281" s="8">
        <f t="shared" si="17"/>
        <v>2</v>
      </c>
      <c r="AH281" s="8">
        <f t="shared" si="18"/>
        <v>-2</v>
      </c>
      <c r="AI281" s="8">
        <f t="shared" si="19"/>
        <v>0</v>
      </c>
      <c r="AJ281" s="8" t="s">
        <v>878</v>
      </c>
      <c r="AK281" s="8" t="s">
        <v>360</v>
      </c>
      <c r="AL281" s="8" t="s">
        <v>647</v>
      </c>
    </row>
    <row r="282" spans="1:38" x14ac:dyDescent="0.35">
      <c r="A282" s="8">
        <v>453825</v>
      </c>
      <c r="B282" s="8">
        <v>111489</v>
      </c>
      <c r="C282" s="8" t="s">
        <v>188</v>
      </c>
      <c r="D282" s="8">
        <v>72715</v>
      </c>
      <c r="E282" s="8" t="s">
        <v>289</v>
      </c>
      <c r="F282" s="8">
        <v>3073337</v>
      </c>
      <c r="G282" s="8">
        <v>13.41</v>
      </c>
      <c r="H282" s="8" t="s">
        <v>222</v>
      </c>
      <c r="I282" s="59">
        <v>44888</v>
      </c>
      <c r="J282" s="8" t="s">
        <v>191</v>
      </c>
      <c r="K282" s="8" t="s">
        <v>192</v>
      </c>
      <c r="L282" s="8" t="s">
        <v>230</v>
      </c>
      <c r="M282" s="8" t="s">
        <v>223</v>
      </c>
      <c r="N282" s="8" t="s">
        <v>195</v>
      </c>
      <c r="O282" s="8" t="s">
        <v>224</v>
      </c>
      <c r="P282" s="8" t="s">
        <v>290</v>
      </c>
      <c r="R282" s="8" t="s">
        <v>267</v>
      </c>
      <c r="S282" s="8" t="s">
        <v>291</v>
      </c>
      <c r="T282" s="8" t="s">
        <v>201</v>
      </c>
      <c r="U282" s="8" t="s">
        <v>191</v>
      </c>
      <c r="V282" s="59">
        <v>45176</v>
      </c>
      <c r="W282" s="8" t="s">
        <v>203</v>
      </c>
      <c r="X282" s="8" t="s">
        <v>211</v>
      </c>
      <c r="Y282" s="8">
        <v>10</v>
      </c>
      <c r="Z282" s="8">
        <v>10</v>
      </c>
      <c r="AA282" s="8">
        <v>6</v>
      </c>
      <c r="AB282" s="8">
        <v>2</v>
      </c>
      <c r="AC282" s="8">
        <v>0</v>
      </c>
      <c r="AD282" s="8">
        <v>0</v>
      </c>
      <c r="AE282" s="8">
        <v>0</v>
      </c>
      <c r="AF282" s="8">
        <f t="shared" si="16"/>
        <v>8</v>
      </c>
      <c r="AG282" s="8">
        <f t="shared" si="17"/>
        <v>0</v>
      </c>
      <c r="AH282" s="8">
        <f t="shared" si="18"/>
        <v>8</v>
      </c>
      <c r="AI282" s="8">
        <f t="shared" si="19"/>
        <v>4</v>
      </c>
      <c r="AJ282" s="8" t="s">
        <v>251</v>
      </c>
      <c r="AK282" s="8" t="s">
        <v>63</v>
      </c>
      <c r="AL282" s="8" t="s">
        <v>670</v>
      </c>
    </row>
    <row r="283" spans="1:38" x14ac:dyDescent="0.35">
      <c r="A283" s="8">
        <v>453825</v>
      </c>
      <c r="B283" s="8">
        <v>111489</v>
      </c>
      <c r="C283" s="8" t="s">
        <v>188</v>
      </c>
      <c r="D283" s="8">
        <v>72715</v>
      </c>
      <c r="E283" s="8" t="s">
        <v>289</v>
      </c>
      <c r="F283" s="8">
        <v>3073337</v>
      </c>
      <c r="G283" s="8">
        <v>13.41</v>
      </c>
      <c r="H283" s="8" t="s">
        <v>222</v>
      </c>
      <c r="I283" s="59">
        <v>44888</v>
      </c>
      <c r="J283" s="8" t="s">
        <v>191</v>
      </c>
      <c r="K283" s="8" t="s">
        <v>192</v>
      </c>
      <c r="L283" s="8" t="s">
        <v>230</v>
      </c>
      <c r="M283" s="8" t="s">
        <v>223</v>
      </c>
      <c r="N283" s="8" t="s">
        <v>195</v>
      </c>
      <c r="O283" s="8" t="s">
        <v>224</v>
      </c>
      <c r="P283" s="8" t="s">
        <v>290</v>
      </c>
      <c r="R283" s="8" t="s">
        <v>267</v>
      </c>
      <c r="S283" s="8" t="s">
        <v>291</v>
      </c>
      <c r="T283" s="8" t="s">
        <v>201</v>
      </c>
      <c r="U283" s="8" t="s">
        <v>191</v>
      </c>
      <c r="V283" s="59">
        <v>45176</v>
      </c>
      <c r="W283" s="8" t="s">
        <v>203</v>
      </c>
      <c r="X283" s="8" t="s">
        <v>206</v>
      </c>
      <c r="Y283" s="8">
        <v>58</v>
      </c>
      <c r="Z283" s="8">
        <v>58</v>
      </c>
      <c r="AA283" s="8">
        <v>36</v>
      </c>
      <c r="AB283" s="8">
        <v>36</v>
      </c>
      <c r="AC283" s="8">
        <v>0</v>
      </c>
      <c r="AD283" s="8">
        <v>0</v>
      </c>
      <c r="AE283" s="8">
        <v>0</v>
      </c>
      <c r="AF283" s="8">
        <f t="shared" si="16"/>
        <v>22</v>
      </c>
      <c r="AG283" s="8">
        <f t="shared" si="17"/>
        <v>0</v>
      </c>
      <c r="AH283" s="8">
        <f t="shared" si="18"/>
        <v>22</v>
      </c>
      <c r="AI283" s="8">
        <f t="shared" si="19"/>
        <v>0</v>
      </c>
      <c r="AJ283" s="8" t="s">
        <v>251</v>
      </c>
      <c r="AK283" s="8" t="s">
        <v>63</v>
      </c>
      <c r="AL283" s="8" t="s">
        <v>670</v>
      </c>
    </row>
    <row r="284" spans="1:38" x14ac:dyDescent="0.35">
      <c r="A284" s="8">
        <v>453825</v>
      </c>
      <c r="B284" s="8">
        <v>111489</v>
      </c>
      <c r="C284" s="8" t="s">
        <v>188</v>
      </c>
      <c r="D284" s="8">
        <v>72715</v>
      </c>
      <c r="E284" s="8" t="s">
        <v>289</v>
      </c>
      <c r="F284" s="8">
        <v>3073337</v>
      </c>
      <c r="G284" s="8">
        <v>13.41</v>
      </c>
      <c r="H284" s="8" t="s">
        <v>222</v>
      </c>
      <c r="I284" s="59">
        <v>44888</v>
      </c>
      <c r="J284" s="8" t="s">
        <v>191</v>
      </c>
      <c r="K284" s="8" t="s">
        <v>192</v>
      </c>
      <c r="L284" s="8" t="s">
        <v>230</v>
      </c>
      <c r="M284" s="8" t="s">
        <v>223</v>
      </c>
      <c r="N284" s="8" t="s">
        <v>195</v>
      </c>
      <c r="O284" s="8" t="s">
        <v>224</v>
      </c>
      <c r="P284" s="8" t="s">
        <v>290</v>
      </c>
      <c r="R284" s="8" t="s">
        <v>267</v>
      </c>
      <c r="S284" s="8" t="s">
        <v>291</v>
      </c>
      <c r="T284" s="8" t="s">
        <v>201</v>
      </c>
      <c r="U284" s="8" t="s">
        <v>191</v>
      </c>
      <c r="V284" s="59">
        <v>45176</v>
      </c>
      <c r="W284" s="8" t="s">
        <v>203</v>
      </c>
      <c r="X284" s="8" t="s">
        <v>204</v>
      </c>
      <c r="Y284" s="8">
        <v>61</v>
      </c>
      <c r="Z284" s="8">
        <v>61</v>
      </c>
      <c r="AA284" s="8">
        <v>36</v>
      </c>
      <c r="AB284" s="8">
        <v>22</v>
      </c>
      <c r="AC284" s="8">
        <v>0</v>
      </c>
      <c r="AD284" s="8">
        <v>0</v>
      </c>
      <c r="AE284" s="8">
        <v>0</v>
      </c>
      <c r="AF284" s="8">
        <f t="shared" si="16"/>
        <v>39</v>
      </c>
      <c r="AG284" s="8">
        <f t="shared" si="17"/>
        <v>0</v>
      </c>
      <c r="AH284" s="8">
        <f t="shared" si="18"/>
        <v>39</v>
      </c>
      <c r="AI284" s="8">
        <f t="shared" si="19"/>
        <v>14</v>
      </c>
      <c r="AJ284" s="8" t="s">
        <v>251</v>
      </c>
      <c r="AK284" s="8" t="s">
        <v>63</v>
      </c>
      <c r="AL284" s="8" t="s">
        <v>670</v>
      </c>
    </row>
    <row r="285" spans="1:38" x14ac:dyDescent="0.35">
      <c r="A285" s="8">
        <v>453825</v>
      </c>
      <c r="B285" s="8">
        <v>111489</v>
      </c>
      <c r="C285" s="8" t="s">
        <v>188</v>
      </c>
      <c r="D285" s="8">
        <v>72715</v>
      </c>
      <c r="E285" s="8" t="s">
        <v>289</v>
      </c>
      <c r="F285" s="8">
        <v>3073337</v>
      </c>
      <c r="G285" s="8">
        <v>13.41</v>
      </c>
      <c r="H285" s="8" t="s">
        <v>222</v>
      </c>
      <c r="I285" s="59">
        <v>44888</v>
      </c>
      <c r="J285" s="8" t="s">
        <v>191</v>
      </c>
      <c r="K285" s="8" t="s">
        <v>192</v>
      </c>
      <c r="L285" s="8" t="s">
        <v>230</v>
      </c>
      <c r="M285" s="8" t="s">
        <v>223</v>
      </c>
      <c r="N285" s="8" t="s">
        <v>195</v>
      </c>
      <c r="O285" s="8" t="s">
        <v>224</v>
      </c>
      <c r="P285" s="8" t="s">
        <v>290</v>
      </c>
      <c r="R285" s="8" t="s">
        <v>267</v>
      </c>
      <c r="S285" s="8" t="s">
        <v>291</v>
      </c>
      <c r="T285" s="8" t="s">
        <v>201</v>
      </c>
      <c r="U285" s="8" t="s">
        <v>191</v>
      </c>
      <c r="V285" s="59">
        <v>45176</v>
      </c>
      <c r="W285" s="8" t="s">
        <v>207</v>
      </c>
      <c r="X285" s="8" t="s">
        <v>204</v>
      </c>
      <c r="Y285" s="8">
        <v>11</v>
      </c>
      <c r="Z285" s="8">
        <v>11</v>
      </c>
      <c r="AA285" s="8">
        <v>11</v>
      </c>
      <c r="AB285" s="8">
        <v>6</v>
      </c>
      <c r="AC285" s="8">
        <v>0</v>
      </c>
      <c r="AD285" s="8">
        <v>0</v>
      </c>
      <c r="AE285" s="8">
        <v>0</v>
      </c>
      <c r="AF285" s="8">
        <f t="shared" si="16"/>
        <v>5</v>
      </c>
      <c r="AG285" s="8">
        <f t="shared" si="17"/>
        <v>0</v>
      </c>
      <c r="AH285" s="8">
        <f t="shared" si="18"/>
        <v>5</v>
      </c>
      <c r="AI285" s="8">
        <f t="shared" si="19"/>
        <v>5</v>
      </c>
      <c r="AJ285" s="8" t="s">
        <v>251</v>
      </c>
      <c r="AK285" s="8" t="s">
        <v>63</v>
      </c>
      <c r="AL285" s="8" t="s">
        <v>670</v>
      </c>
    </row>
    <row r="286" spans="1:38" x14ac:dyDescent="0.35">
      <c r="A286" s="8">
        <v>453825</v>
      </c>
      <c r="B286" s="8">
        <v>111489</v>
      </c>
      <c r="C286" s="8" t="s">
        <v>188</v>
      </c>
      <c r="D286" s="8">
        <v>72715</v>
      </c>
      <c r="E286" s="8" t="s">
        <v>289</v>
      </c>
      <c r="F286" s="8">
        <v>3073337</v>
      </c>
      <c r="G286" s="8">
        <v>13.41</v>
      </c>
      <c r="H286" s="8" t="s">
        <v>222</v>
      </c>
      <c r="I286" s="59">
        <v>44888</v>
      </c>
      <c r="J286" s="8" t="s">
        <v>191</v>
      </c>
      <c r="K286" s="8" t="s">
        <v>192</v>
      </c>
      <c r="L286" s="8" t="s">
        <v>230</v>
      </c>
      <c r="M286" s="8" t="s">
        <v>223</v>
      </c>
      <c r="N286" s="8" t="s">
        <v>195</v>
      </c>
      <c r="O286" s="8" t="s">
        <v>224</v>
      </c>
      <c r="P286" s="8" t="s">
        <v>290</v>
      </c>
      <c r="R286" s="8" t="s">
        <v>267</v>
      </c>
      <c r="S286" s="8" t="s">
        <v>291</v>
      </c>
      <c r="T286" s="8" t="s">
        <v>201</v>
      </c>
      <c r="U286" s="8" t="s">
        <v>191</v>
      </c>
      <c r="V286" s="59">
        <v>45176</v>
      </c>
      <c r="W286" s="8" t="s">
        <v>207</v>
      </c>
      <c r="X286" s="8" t="s">
        <v>231</v>
      </c>
      <c r="Y286" s="8">
        <v>1</v>
      </c>
      <c r="Z286" s="8">
        <v>1</v>
      </c>
      <c r="AA286" s="8">
        <v>1</v>
      </c>
      <c r="AB286" s="8">
        <v>0</v>
      </c>
      <c r="AC286" s="8">
        <v>0</v>
      </c>
      <c r="AD286" s="8">
        <v>0</v>
      </c>
      <c r="AE286" s="8">
        <v>0</v>
      </c>
      <c r="AF286" s="8">
        <f t="shared" si="16"/>
        <v>1</v>
      </c>
      <c r="AG286" s="8">
        <f t="shared" si="17"/>
        <v>0</v>
      </c>
      <c r="AH286" s="8">
        <f t="shared" si="18"/>
        <v>1</v>
      </c>
      <c r="AI286" s="8">
        <f t="shared" si="19"/>
        <v>1</v>
      </c>
      <c r="AJ286" s="8" t="s">
        <v>251</v>
      </c>
      <c r="AK286" s="8" t="s">
        <v>63</v>
      </c>
      <c r="AL286" s="8" t="s">
        <v>670</v>
      </c>
    </row>
    <row r="287" spans="1:38" x14ac:dyDescent="0.35">
      <c r="A287" s="8">
        <v>453825</v>
      </c>
      <c r="B287" s="8">
        <v>111489</v>
      </c>
      <c r="C287" s="8" t="s">
        <v>188</v>
      </c>
      <c r="D287" s="8">
        <v>72715</v>
      </c>
      <c r="E287" s="8" t="s">
        <v>289</v>
      </c>
      <c r="F287" s="8">
        <v>3073337</v>
      </c>
      <c r="G287" s="8">
        <v>13.41</v>
      </c>
      <c r="H287" s="8" t="s">
        <v>222</v>
      </c>
      <c r="I287" s="59">
        <v>44888</v>
      </c>
      <c r="J287" s="8" t="s">
        <v>191</v>
      </c>
      <c r="K287" s="8" t="s">
        <v>192</v>
      </c>
      <c r="L287" s="8" t="s">
        <v>193</v>
      </c>
      <c r="M287" s="8" t="s">
        <v>223</v>
      </c>
      <c r="N287" s="8" t="s">
        <v>195</v>
      </c>
      <c r="O287" s="8" t="s">
        <v>224</v>
      </c>
      <c r="P287" s="8" t="s">
        <v>290</v>
      </c>
      <c r="R287" s="8" t="s">
        <v>267</v>
      </c>
      <c r="S287" s="8" t="s">
        <v>291</v>
      </c>
      <c r="T287" s="8" t="s">
        <v>201</v>
      </c>
      <c r="U287" s="8" t="s">
        <v>191</v>
      </c>
      <c r="V287" s="59">
        <v>45176</v>
      </c>
      <c r="W287" s="8" t="s">
        <v>203</v>
      </c>
      <c r="X287" s="8" t="s">
        <v>229</v>
      </c>
      <c r="Y287" s="8">
        <v>5</v>
      </c>
      <c r="Z287" s="8">
        <v>5</v>
      </c>
      <c r="AA287" s="8">
        <v>2</v>
      </c>
      <c r="AB287" s="8">
        <v>0</v>
      </c>
      <c r="AC287" s="8">
        <v>0</v>
      </c>
      <c r="AD287" s="8">
        <v>0</v>
      </c>
      <c r="AE287" s="8">
        <v>0</v>
      </c>
      <c r="AF287" s="8">
        <f t="shared" si="16"/>
        <v>5</v>
      </c>
      <c r="AG287" s="8">
        <f t="shared" si="17"/>
        <v>0</v>
      </c>
      <c r="AH287" s="8">
        <f t="shared" si="18"/>
        <v>5</v>
      </c>
      <c r="AI287" s="8">
        <f t="shared" si="19"/>
        <v>2</v>
      </c>
      <c r="AJ287" s="8" t="s">
        <v>251</v>
      </c>
      <c r="AK287" s="8" t="s">
        <v>63</v>
      </c>
      <c r="AL287" s="8" t="s">
        <v>670</v>
      </c>
    </row>
    <row r="288" spans="1:38" x14ac:dyDescent="0.35">
      <c r="A288" s="8">
        <v>453825</v>
      </c>
      <c r="B288" s="8">
        <v>111489</v>
      </c>
      <c r="C288" s="8" t="s">
        <v>188</v>
      </c>
      <c r="D288" s="8">
        <v>72715</v>
      </c>
      <c r="E288" s="8" t="s">
        <v>289</v>
      </c>
      <c r="F288" s="8">
        <v>3073337</v>
      </c>
      <c r="G288" s="8">
        <v>13.41</v>
      </c>
      <c r="H288" s="8" t="s">
        <v>222</v>
      </c>
      <c r="I288" s="59">
        <v>44888</v>
      </c>
      <c r="J288" s="8" t="s">
        <v>191</v>
      </c>
      <c r="K288" s="8" t="s">
        <v>192</v>
      </c>
      <c r="L288" s="8" t="s">
        <v>193</v>
      </c>
      <c r="M288" s="8" t="s">
        <v>223</v>
      </c>
      <c r="N288" s="8" t="s">
        <v>195</v>
      </c>
      <c r="O288" s="8" t="s">
        <v>224</v>
      </c>
      <c r="P288" s="8" t="s">
        <v>290</v>
      </c>
      <c r="R288" s="8" t="s">
        <v>267</v>
      </c>
      <c r="S288" s="8" t="s">
        <v>291</v>
      </c>
      <c r="T288" s="8" t="s">
        <v>201</v>
      </c>
      <c r="U288" s="8" t="s">
        <v>191</v>
      </c>
      <c r="V288" s="59">
        <v>45176</v>
      </c>
      <c r="W288" s="8" t="s">
        <v>203</v>
      </c>
      <c r="X288" s="8" t="s">
        <v>211</v>
      </c>
      <c r="Y288" s="8">
        <v>67</v>
      </c>
      <c r="Z288" s="8">
        <v>67</v>
      </c>
      <c r="AA288" s="8">
        <v>46</v>
      </c>
      <c r="AB288" s="8">
        <v>0</v>
      </c>
      <c r="AC288" s="8">
        <v>0</v>
      </c>
      <c r="AD288" s="8">
        <v>0</v>
      </c>
      <c r="AE288" s="8">
        <v>0</v>
      </c>
      <c r="AF288" s="8">
        <f t="shared" si="16"/>
        <v>67</v>
      </c>
      <c r="AG288" s="8">
        <f t="shared" si="17"/>
        <v>0</v>
      </c>
      <c r="AH288" s="8">
        <f t="shared" si="18"/>
        <v>67</v>
      </c>
      <c r="AI288" s="8">
        <f t="shared" si="19"/>
        <v>46</v>
      </c>
      <c r="AJ288" s="8" t="s">
        <v>251</v>
      </c>
      <c r="AK288" s="8" t="s">
        <v>63</v>
      </c>
      <c r="AL288" s="8" t="s">
        <v>670</v>
      </c>
    </row>
    <row r="289" spans="1:38" x14ac:dyDescent="0.35">
      <c r="A289" s="8">
        <v>453825</v>
      </c>
      <c r="B289" s="8">
        <v>111489</v>
      </c>
      <c r="C289" s="8" t="s">
        <v>188</v>
      </c>
      <c r="D289" s="8">
        <v>72715</v>
      </c>
      <c r="E289" s="8" t="s">
        <v>289</v>
      </c>
      <c r="F289" s="8">
        <v>3073337</v>
      </c>
      <c r="G289" s="8">
        <v>13.41</v>
      </c>
      <c r="H289" s="8" t="s">
        <v>222</v>
      </c>
      <c r="I289" s="59">
        <v>44888</v>
      </c>
      <c r="J289" s="8" t="s">
        <v>191</v>
      </c>
      <c r="K289" s="8" t="s">
        <v>192</v>
      </c>
      <c r="L289" s="8" t="s">
        <v>193</v>
      </c>
      <c r="M289" s="8" t="s">
        <v>223</v>
      </c>
      <c r="N289" s="8" t="s">
        <v>195</v>
      </c>
      <c r="O289" s="8" t="s">
        <v>224</v>
      </c>
      <c r="P289" s="8" t="s">
        <v>290</v>
      </c>
      <c r="R289" s="8" t="s">
        <v>267</v>
      </c>
      <c r="S289" s="8" t="s">
        <v>291</v>
      </c>
      <c r="T289" s="8" t="s">
        <v>201</v>
      </c>
      <c r="U289" s="8" t="s">
        <v>191</v>
      </c>
      <c r="V289" s="59">
        <v>45176</v>
      </c>
      <c r="W289" s="8" t="s">
        <v>203</v>
      </c>
      <c r="X289" s="8" t="s">
        <v>206</v>
      </c>
      <c r="Y289" s="8">
        <v>160</v>
      </c>
      <c r="Z289" s="8">
        <v>160</v>
      </c>
      <c r="AA289" s="8">
        <v>140</v>
      </c>
      <c r="AB289" s="8">
        <v>3</v>
      </c>
      <c r="AC289" s="8">
        <v>0</v>
      </c>
      <c r="AD289" s="8">
        <v>0</v>
      </c>
      <c r="AE289" s="8">
        <v>0</v>
      </c>
      <c r="AF289" s="8">
        <f t="shared" si="16"/>
        <v>157</v>
      </c>
      <c r="AG289" s="8">
        <f t="shared" si="17"/>
        <v>0</v>
      </c>
      <c r="AH289" s="8">
        <f t="shared" si="18"/>
        <v>157</v>
      </c>
      <c r="AI289" s="8">
        <f t="shared" si="19"/>
        <v>137</v>
      </c>
      <c r="AJ289" s="8" t="s">
        <v>251</v>
      </c>
      <c r="AK289" s="8" t="s">
        <v>63</v>
      </c>
      <c r="AL289" s="8" t="s">
        <v>670</v>
      </c>
    </row>
    <row r="290" spans="1:38" x14ac:dyDescent="0.35">
      <c r="A290" s="8">
        <v>453825</v>
      </c>
      <c r="B290" s="8">
        <v>111489</v>
      </c>
      <c r="C290" s="8" t="s">
        <v>188</v>
      </c>
      <c r="D290" s="8">
        <v>72715</v>
      </c>
      <c r="E290" s="8" t="s">
        <v>289</v>
      </c>
      <c r="F290" s="8">
        <v>3073337</v>
      </c>
      <c r="G290" s="8">
        <v>13.41</v>
      </c>
      <c r="H290" s="8" t="s">
        <v>222</v>
      </c>
      <c r="I290" s="59">
        <v>44888</v>
      </c>
      <c r="J290" s="8" t="s">
        <v>191</v>
      </c>
      <c r="K290" s="8" t="s">
        <v>192</v>
      </c>
      <c r="L290" s="8" t="s">
        <v>193</v>
      </c>
      <c r="M290" s="8" t="s">
        <v>223</v>
      </c>
      <c r="N290" s="8" t="s">
        <v>195</v>
      </c>
      <c r="O290" s="8" t="s">
        <v>224</v>
      </c>
      <c r="P290" s="8" t="s">
        <v>290</v>
      </c>
      <c r="R290" s="8" t="s">
        <v>267</v>
      </c>
      <c r="S290" s="8" t="s">
        <v>291</v>
      </c>
      <c r="T290" s="8" t="s">
        <v>201</v>
      </c>
      <c r="U290" s="8" t="s">
        <v>191</v>
      </c>
      <c r="V290" s="59">
        <v>45176</v>
      </c>
      <c r="W290" s="8" t="s">
        <v>203</v>
      </c>
      <c r="X290" s="8" t="s">
        <v>204</v>
      </c>
      <c r="Y290" s="8">
        <v>101</v>
      </c>
      <c r="Z290" s="8">
        <v>101</v>
      </c>
      <c r="AA290" s="8">
        <v>94</v>
      </c>
      <c r="AB290" s="8">
        <v>4</v>
      </c>
      <c r="AC290" s="8">
        <v>0</v>
      </c>
      <c r="AD290" s="8">
        <v>0</v>
      </c>
      <c r="AE290" s="8">
        <v>0</v>
      </c>
      <c r="AF290" s="8">
        <f t="shared" si="16"/>
        <v>97</v>
      </c>
      <c r="AG290" s="8">
        <f t="shared" si="17"/>
        <v>0</v>
      </c>
      <c r="AH290" s="8">
        <f t="shared" si="18"/>
        <v>97</v>
      </c>
      <c r="AI290" s="8">
        <f t="shared" si="19"/>
        <v>90</v>
      </c>
      <c r="AJ290" s="8" t="s">
        <v>251</v>
      </c>
      <c r="AK290" s="8" t="s">
        <v>63</v>
      </c>
      <c r="AL290" s="8" t="s">
        <v>670</v>
      </c>
    </row>
    <row r="291" spans="1:38" x14ac:dyDescent="0.35">
      <c r="A291" s="8">
        <v>453825</v>
      </c>
      <c r="B291" s="8">
        <v>111489</v>
      </c>
      <c r="C291" s="8" t="s">
        <v>188</v>
      </c>
      <c r="D291" s="8">
        <v>72715</v>
      </c>
      <c r="E291" s="8" t="s">
        <v>289</v>
      </c>
      <c r="F291" s="8">
        <v>3073337</v>
      </c>
      <c r="G291" s="8">
        <v>13.41</v>
      </c>
      <c r="H291" s="8" t="s">
        <v>222</v>
      </c>
      <c r="I291" s="59">
        <v>44888</v>
      </c>
      <c r="J291" s="8" t="s">
        <v>191</v>
      </c>
      <c r="K291" s="8" t="s">
        <v>192</v>
      </c>
      <c r="L291" s="8" t="s">
        <v>193</v>
      </c>
      <c r="M291" s="8" t="s">
        <v>223</v>
      </c>
      <c r="N291" s="8" t="s">
        <v>195</v>
      </c>
      <c r="O291" s="8" t="s">
        <v>224</v>
      </c>
      <c r="P291" s="8" t="s">
        <v>290</v>
      </c>
      <c r="R291" s="8" t="s">
        <v>267</v>
      </c>
      <c r="S291" s="8" t="s">
        <v>291</v>
      </c>
      <c r="T291" s="8" t="s">
        <v>201</v>
      </c>
      <c r="U291" s="8" t="s">
        <v>191</v>
      </c>
      <c r="V291" s="59">
        <v>45176</v>
      </c>
      <c r="W291" s="8" t="s">
        <v>207</v>
      </c>
      <c r="X291" s="8" t="s">
        <v>204</v>
      </c>
      <c r="Y291" s="8">
        <v>8</v>
      </c>
      <c r="Z291" s="8">
        <v>8</v>
      </c>
      <c r="AA291" s="8">
        <v>7</v>
      </c>
      <c r="AB291" s="8">
        <v>0</v>
      </c>
      <c r="AC291" s="8">
        <v>0</v>
      </c>
      <c r="AD291" s="8">
        <v>0</v>
      </c>
      <c r="AE291" s="8">
        <v>0</v>
      </c>
      <c r="AF291" s="8">
        <f t="shared" si="16"/>
        <v>8</v>
      </c>
      <c r="AG291" s="8">
        <f t="shared" si="17"/>
        <v>0</v>
      </c>
      <c r="AH291" s="8">
        <f t="shared" si="18"/>
        <v>8</v>
      </c>
      <c r="AI291" s="8">
        <f t="shared" si="19"/>
        <v>7</v>
      </c>
      <c r="AJ291" s="8" t="s">
        <v>251</v>
      </c>
      <c r="AK291" s="8" t="s">
        <v>63</v>
      </c>
      <c r="AL291" s="8" t="s">
        <v>670</v>
      </c>
    </row>
    <row r="292" spans="1:38" x14ac:dyDescent="0.35">
      <c r="A292" s="8">
        <v>447699</v>
      </c>
      <c r="B292" s="8">
        <v>131380</v>
      </c>
      <c r="C292" s="8" t="s">
        <v>188</v>
      </c>
      <c r="D292" s="8">
        <v>60168</v>
      </c>
      <c r="E292" s="8" t="s">
        <v>246</v>
      </c>
      <c r="F292" s="8">
        <v>3073338</v>
      </c>
      <c r="G292" s="8">
        <v>6.34</v>
      </c>
      <c r="H292" s="8" t="s">
        <v>222</v>
      </c>
      <c r="I292" s="59">
        <v>44880</v>
      </c>
      <c r="J292" s="8" t="s">
        <v>191</v>
      </c>
      <c r="K292" s="8" t="s">
        <v>192</v>
      </c>
      <c r="L292" s="8" t="s">
        <v>230</v>
      </c>
      <c r="M292" s="8" t="s">
        <v>223</v>
      </c>
      <c r="N292" s="8" t="s">
        <v>195</v>
      </c>
      <c r="O292" s="8" t="s">
        <v>224</v>
      </c>
      <c r="P292" s="8" t="s">
        <v>247</v>
      </c>
      <c r="R292" s="8" t="s">
        <v>188</v>
      </c>
      <c r="S292" s="8" t="s">
        <v>248</v>
      </c>
      <c r="T292" s="8" t="s">
        <v>201</v>
      </c>
      <c r="U292" s="8" t="s">
        <v>191</v>
      </c>
      <c r="V292" s="59">
        <v>45444</v>
      </c>
      <c r="W292" s="8" t="s">
        <v>207</v>
      </c>
      <c r="X292" s="8" t="s">
        <v>231</v>
      </c>
      <c r="Y292" s="8">
        <v>32</v>
      </c>
      <c r="Z292" s="8">
        <v>32</v>
      </c>
      <c r="AA292" s="8">
        <v>20</v>
      </c>
      <c r="AB292" s="8">
        <v>0</v>
      </c>
      <c r="AC292" s="8">
        <v>0</v>
      </c>
      <c r="AD292" s="8">
        <v>0</v>
      </c>
      <c r="AE292" s="8">
        <v>0</v>
      </c>
      <c r="AF292" s="8">
        <f t="shared" si="16"/>
        <v>32</v>
      </c>
      <c r="AG292" s="8">
        <f t="shared" si="17"/>
        <v>0</v>
      </c>
      <c r="AH292" s="8">
        <f t="shared" si="18"/>
        <v>32</v>
      </c>
      <c r="AI292" s="8">
        <f t="shared" si="19"/>
        <v>20</v>
      </c>
      <c r="AJ292" s="8" t="s">
        <v>188</v>
      </c>
      <c r="AK292" s="8" t="s">
        <v>245</v>
      </c>
      <c r="AL292" s="8" t="s">
        <v>670</v>
      </c>
    </row>
    <row r="293" spans="1:38" x14ac:dyDescent="0.35">
      <c r="A293" s="8">
        <v>447699</v>
      </c>
      <c r="B293" s="8">
        <v>131380</v>
      </c>
      <c r="C293" s="8" t="s">
        <v>188</v>
      </c>
      <c r="D293" s="8">
        <v>60168</v>
      </c>
      <c r="E293" s="8" t="s">
        <v>246</v>
      </c>
      <c r="F293" s="8">
        <v>3073338</v>
      </c>
      <c r="G293" s="8">
        <v>6.34</v>
      </c>
      <c r="H293" s="8" t="s">
        <v>222</v>
      </c>
      <c r="I293" s="59">
        <v>44880</v>
      </c>
      <c r="J293" s="8" t="s">
        <v>191</v>
      </c>
      <c r="K293" s="8" t="s">
        <v>192</v>
      </c>
      <c r="L293" s="8" t="s">
        <v>230</v>
      </c>
      <c r="M293" s="8" t="s">
        <v>223</v>
      </c>
      <c r="N293" s="8" t="s">
        <v>195</v>
      </c>
      <c r="O293" s="8" t="s">
        <v>224</v>
      </c>
      <c r="P293" s="8" t="s">
        <v>247</v>
      </c>
      <c r="R293" s="8" t="s">
        <v>188</v>
      </c>
      <c r="S293" s="8" t="s">
        <v>248</v>
      </c>
      <c r="T293" s="8" t="s">
        <v>201</v>
      </c>
      <c r="U293" s="8" t="s">
        <v>191</v>
      </c>
      <c r="V293" s="59">
        <v>45444</v>
      </c>
      <c r="W293" s="8" t="s">
        <v>207</v>
      </c>
      <c r="X293" s="8" t="s">
        <v>204</v>
      </c>
      <c r="Y293" s="8">
        <v>2</v>
      </c>
      <c r="Z293" s="8">
        <v>2</v>
      </c>
      <c r="AA293" s="8">
        <v>2</v>
      </c>
      <c r="AB293" s="8">
        <v>0</v>
      </c>
      <c r="AC293" s="8">
        <v>0</v>
      </c>
      <c r="AD293" s="8">
        <v>0</v>
      </c>
      <c r="AE293" s="8">
        <v>0</v>
      </c>
      <c r="AF293" s="8">
        <f t="shared" si="16"/>
        <v>2</v>
      </c>
      <c r="AG293" s="8">
        <f t="shared" si="17"/>
        <v>0</v>
      </c>
      <c r="AH293" s="8">
        <f t="shared" si="18"/>
        <v>2</v>
      </c>
      <c r="AI293" s="8">
        <f t="shared" si="19"/>
        <v>2</v>
      </c>
      <c r="AJ293" s="8" t="s">
        <v>188</v>
      </c>
      <c r="AK293" s="8" t="s">
        <v>245</v>
      </c>
      <c r="AL293" s="8" t="s">
        <v>670</v>
      </c>
    </row>
    <row r="294" spans="1:38" x14ac:dyDescent="0.35">
      <c r="A294" s="8">
        <v>447699</v>
      </c>
      <c r="B294" s="8">
        <v>131380</v>
      </c>
      <c r="C294" s="8" t="s">
        <v>188</v>
      </c>
      <c r="D294" s="8">
        <v>60168</v>
      </c>
      <c r="E294" s="8" t="s">
        <v>246</v>
      </c>
      <c r="F294" s="8">
        <v>3073338</v>
      </c>
      <c r="G294" s="8">
        <v>6.34</v>
      </c>
      <c r="H294" s="8" t="s">
        <v>222</v>
      </c>
      <c r="I294" s="59">
        <v>44880</v>
      </c>
      <c r="J294" s="8" t="s">
        <v>191</v>
      </c>
      <c r="K294" s="8" t="s">
        <v>192</v>
      </c>
      <c r="L294" s="8" t="s">
        <v>230</v>
      </c>
      <c r="M294" s="8" t="s">
        <v>223</v>
      </c>
      <c r="N294" s="8" t="s">
        <v>195</v>
      </c>
      <c r="O294" s="8" t="s">
        <v>224</v>
      </c>
      <c r="P294" s="8" t="s">
        <v>247</v>
      </c>
      <c r="R294" s="8" t="s">
        <v>188</v>
      </c>
      <c r="S294" s="8" t="s">
        <v>248</v>
      </c>
      <c r="T294" s="8" t="s">
        <v>201</v>
      </c>
      <c r="U294" s="8" t="s">
        <v>191</v>
      </c>
      <c r="V294" s="59">
        <v>45444</v>
      </c>
      <c r="W294" s="8" t="s">
        <v>203</v>
      </c>
      <c r="X294" s="8" t="s">
        <v>204</v>
      </c>
      <c r="Y294" s="8">
        <v>14</v>
      </c>
      <c r="Z294" s="8">
        <v>14</v>
      </c>
      <c r="AA294" s="8">
        <v>4</v>
      </c>
      <c r="AB294" s="8">
        <v>0</v>
      </c>
      <c r="AC294" s="8">
        <v>0</v>
      </c>
      <c r="AD294" s="8">
        <v>0</v>
      </c>
      <c r="AE294" s="8">
        <v>0</v>
      </c>
      <c r="AF294" s="8">
        <f t="shared" si="16"/>
        <v>14</v>
      </c>
      <c r="AG294" s="8">
        <f t="shared" si="17"/>
        <v>0</v>
      </c>
      <c r="AH294" s="8">
        <f t="shared" si="18"/>
        <v>14</v>
      </c>
      <c r="AI294" s="8">
        <f t="shared" si="19"/>
        <v>4</v>
      </c>
      <c r="AJ294" s="8" t="s">
        <v>188</v>
      </c>
      <c r="AK294" s="8" t="s">
        <v>245</v>
      </c>
      <c r="AL294" s="8" t="s">
        <v>670</v>
      </c>
    </row>
    <row r="295" spans="1:38" x14ac:dyDescent="0.35">
      <c r="A295" s="8">
        <v>447699</v>
      </c>
      <c r="B295" s="8">
        <v>131380</v>
      </c>
      <c r="C295" s="8" t="s">
        <v>188</v>
      </c>
      <c r="D295" s="8">
        <v>60168</v>
      </c>
      <c r="E295" s="8" t="s">
        <v>246</v>
      </c>
      <c r="F295" s="8">
        <v>3073338</v>
      </c>
      <c r="G295" s="8">
        <v>6.34</v>
      </c>
      <c r="H295" s="8" t="s">
        <v>222</v>
      </c>
      <c r="I295" s="59">
        <v>44880</v>
      </c>
      <c r="J295" s="8" t="s">
        <v>191</v>
      </c>
      <c r="K295" s="8" t="s">
        <v>192</v>
      </c>
      <c r="L295" s="8" t="s">
        <v>230</v>
      </c>
      <c r="M295" s="8" t="s">
        <v>223</v>
      </c>
      <c r="N295" s="8" t="s">
        <v>195</v>
      </c>
      <c r="O295" s="8" t="s">
        <v>224</v>
      </c>
      <c r="P295" s="8" t="s">
        <v>247</v>
      </c>
      <c r="R295" s="8" t="s">
        <v>188</v>
      </c>
      <c r="S295" s="8" t="s">
        <v>248</v>
      </c>
      <c r="T295" s="8" t="s">
        <v>201</v>
      </c>
      <c r="U295" s="8" t="s">
        <v>191</v>
      </c>
      <c r="V295" s="59">
        <v>45444</v>
      </c>
      <c r="W295" s="8" t="s">
        <v>203</v>
      </c>
      <c r="X295" s="8" t="s">
        <v>206</v>
      </c>
      <c r="Y295" s="8">
        <v>19</v>
      </c>
      <c r="Z295" s="8">
        <v>19</v>
      </c>
      <c r="AA295" s="8">
        <v>12</v>
      </c>
      <c r="AB295" s="8">
        <v>0</v>
      </c>
      <c r="AC295" s="8">
        <v>0</v>
      </c>
      <c r="AD295" s="8">
        <v>0</v>
      </c>
      <c r="AE295" s="8">
        <v>0</v>
      </c>
      <c r="AF295" s="8">
        <f t="shared" si="16"/>
        <v>19</v>
      </c>
      <c r="AG295" s="8">
        <f t="shared" si="17"/>
        <v>0</v>
      </c>
      <c r="AH295" s="8">
        <f t="shared" si="18"/>
        <v>19</v>
      </c>
      <c r="AI295" s="8">
        <f t="shared" si="19"/>
        <v>12</v>
      </c>
      <c r="AJ295" s="8" t="s">
        <v>188</v>
      </c>
      <c r="AK295" s="8" t="s">
        <v>245</v>
      </c>
      <c r="AL295" s="8" t="s">
        <v>670</v>
      </c>
    </row>
    <row r="296" spans="1:38" x14ac:dyDescent="0.35">
      <c r="A296" s="8">
        <v>447699</v>
      </c>
      <c r="B296" s="8">
        <v>131380</v>
      </c>
      <c r="C296" s="8" t="s">
        <v>188</v>
      </c>
      <c r="D296" s="8">
        <v>60168</v>
      </c>
      <c r="E296" s="8" t="s">
        <v>246</v>
      </c>
      <c r="F296" s="8">
        <v>3073338</v>
      </c>
      <c r="G296" s="8">
        <v>6.34</v>
      </c>
      <c r="H296" s="8" t="s">
        <v>222</v>
      </c>
      <c r="I296" s="59">
        <v>44880</v>
      </c>
      <c r="J296" s="8" t="s">
        <v>191</v>
      </c>
      <c r="K296" s="8" t="s">
        <v>192</v>
      </c>
      <c r="L296" s="8" t="s">
        <v>230</v>
      </c>
      <c r="M296" s="8" t="s">
        <v>223</v>
      </c>
      <c r="N296" s="8" t="s">
        <v>195</v>
      </c>
      <c r="O296" s="8" t="s">
        <v>224</v>
      </c>
      <c r="P296" s="8" t="s">
        <v>247</v>
      </c>
      <c r="R296" s="8" t="s">
        <v>188</v>
      </c>
      <c r="S296" s="8" t="s">
        <v>248</v>
      </c>
      <c r="T296" s="8" t="s">
        <v>201</v>
      </c>
      <c r="U296" s="8" t="s">
        <v>191</v>
      </c>
      <c r="V296" s="59">
        <v>45444</v>
      </c>
      <c r="W296" s="8" t="s">
        <v>203</v>
      </c>
      <c r="X296" s="8" t="s">
        <v>211</v>
      </c>
      <c r="Y296" s="8">
        <v>5</v>
      </c>
      <c r="Z296" s="8">
        <v>5</v>
      </c>
      <c r="AA296" s="8">
        <v>0</v>
      </c>
      <c r="AB296" s="8">
        <v>0</v>
      </c>
      <c r="AC296" s="8">
        <v>0</v>
      </c>
      <c r="AD296" s="8">
        <v>0</v>
      </c>
      <c r="AE296" s="8">
        <v>0</v>
      </c>
      <c r="AF296" s="8">
        <f t="shared" si="16"/>
        <v>5</v>
      </c>
      <c r="AG296" s="8">
        <f t="shared" si="17"/>
        <v>0</v>
      </c>
      <c r="AH296" s="8">
        <f t="shared" si="18"/>
        <v>5</v>
      </c>
      <c r="AI296" s="8">
        <f t="shared" si="19"/>
        <v>0</v>
      </c>
      <c r="AJ296" s="8" t="s">
        <v>188</v>
      </c>
      <c r="AK296" s="8" t="s">
        <v>245</v>
      </c>
      <c r="AL296" s="8" t="s">
        <v>670</v>
      </c>
    </row>
    <row r="297" spans="1:38" x14ac:dyDescent="0.35">
      <c r="A297" s="8">
        <v>447699</v>
      </c>
      <c r="B297" s="8">
        <v>131380</v>
      </c>
      <c r="C297" s="8" t="s">
        <v>188</v>
      </c>
      <c r="D297" s="8">
        <v>60168</v>
      </c>
      <c r="E297" s="8" t="s">
        <v>246</v>
      </c>
      <c r="F297" s="8">
        <v>3073338</v>
      </c>
      <c r="G297" s="8">
        <v>6.34</v>
      </c>
      <c r="H297" s="8" t="s">
        <v>222</v>
      </c>
      <c r="I297" s="59">
        <v>44880</v>
      </c>
      <c r="J297" s="8" t="s">
        <v>191</v>
      </c>
      <c r="K297" s="8" t="s">
        <v>192</v>
      </c>
      <c r="L297" s="8" t="s">
        <v>193</v>
      </c>
      <c r="M297" s="8" t="s">
        <v>223</v>
      </c>
      <c r="N297" s="8" t="s">
        <v>195</v>
      </c>
      <c r="O297" s="8" t="s">
        <v>224</v>
      </c>
      <c r="P297" s="8" t="s">
        <v>247</v>
      </c>
      <c r="R297" s="8" t="s">
        <v>188</v>
      </c>
      <c r="S297" s="8" t="s">
        <v>248</v>
      </c>
      <c r="T297" s="8" t="s">
        <v>201</v>
      </c>
      <c r="U297" s="8" t="s">
        <v>191</v>
      </c>
      <c r="V297" s="59">
        <v>45444</v>
      </c>
      <c r="W297" s="8" t="s">
        <v>207</v>
      </c>
      <c r="X297" s="8" t="s">
        <v>204</v>
      </c>
      <c r="Y297" s="8">
        <v>4</v>
      </c>
      <c r="Z297" s="8">
        <v>4</v>
      </c>
      <c r="AA297" s="8">
        <v>0</v>
      </c>
      <c r="AB297" s="8">
        <v>0</v>
      </c>
      <c r="AC297" s="8">
        <v>0</v>
      </c>
      <c r="AD297" s="8">
        <v>0</v>
      </c>
      <c r="AE297" s="8">
        <v>0</v>
      </c>
      <c r="AF297" s="8">
        <f t="shared" si="16"/>
        <v>4</v>
      </c>
      <c r="AG297" s="8">
        <f t="shared" si="17"/>
        <v>0</v>
      </c>
      <c r="AH297" s="8">
        <f t="shared" si="18"/>
        <v>4</v>
      </c>
      <c r="AI297" s="8">
        <f t="shared" si="19"/>
        <v>0</v>
      </c>
      <c r="AJ297" s="8" t="s">
        <v>188</v>
      </c>
      <c r="AK297" s="8" t="s">
        <v>245</v>
      </c>
      <c r="AL297" s="8" t="s">
        <v>670</v>
      </c>
    </row>
    <row r="298" spans="1:38" x14ac:dyDescent="0.35">
      <c r="A298" s="8">
        <v>447699</v>
      </c>
      <c r="B298" s="8">
        <v>131380</v>
      </c>
      <c r="C298" s="8" t="s">
        <v>188</v>
      </c>
      <c r="D298" s="8">
        <v>60168</v>
      </c>
      <c r="E298" s="8" t="s">
        <v>246</v>
      </c>
      <c r="F298" s="8">
        <v>3073338</v>
      </c>
      <c r="G298" s="8">
        <v>6.34</v>
      </c>
      <c r="H298" s="8" t="s">
        <v>222</v>
      </c>
      <c r="I298" s="59">
        <v>44880</v>
      </c>
      <c r="J298" s="8" t="s">
        <v>191</v>
      </c>
      <c r="K298" s="8" t="s">
        <v>192</v>
      </c>
      <c r="L298" s="8" t="s">
        <v>193</v>
      </c>
      <c r="M298" s="8" t="s">
        <v>223</v>
      </c>
      <c r="N298" s="8" t="s">
        <v>195</v>
      </c>
      <c r="O298" s="8" t="s">
        <v>224</v>
      </c>
      <c r="P298" s="8" t="s">
        <v>247</v>
      </c>
      <c r="R298" s="8" t="s">
        <v>188</v>
      </c>
      <c r="S298" s="8" t="s">
        <v>248</v>
      </c>
      <c r="T298" s="8" t="s">
        <v>201</v>
      </c>
      <c r="U298" s="8" t="s">
        <v>191</v>
      </c>
      <c r="V298" s="59">
        <v>45444</v>
      </c>
      <c r="W298" s="8" t="s">
        <v>203</v>
      </c>
      <c r="X298" s="8" t="s">
        <v>204</v>
      </c>
      <c r="Y298" s="8">
        <v>28</v>
      </c>
      <c r="Z298" s="8">
        <v>28</v>
      </c>
      <c r="AA298" s="8">
        <v>18</v>
      </c>
      <c r="AB298" s="8">
        <v>0</v>
      </c>
      <c r="AC298" s="8">
        <v>0</v>
      </c>
      <c r="AD298" s="8">
        <v>0</v>
      </c>
      <c r="AE298" s="8">
        <v>0</v>
      </c>
      <c r="AF298" s="8">
        <f t="shared" si="16"/>
        <v>28</v>
      </c>
      <c r="AG298" s="8">
        <f t="shared" si="17"/>
        <v>0</v>
      </c>
      <c r="AH298" s="8">
        <f t="shared" si="18"/>
        <v>28</v>
      </c>
      <c r="AI298" s="8">
        <f t="shared" si="19"/>
        <v>18</v>
      </c>
      <c r="AJ298" s="8" t="s">
        <v>188</v>
      </c>
      <c r="AK298" s="8" t="s">
        <v>245</v>
      </c>
      <c r="AL298" s="8" t="s">
        <v>670</v>
      </c>
    </row>
    <row r="299" spans="1:38" x14ac:dyDescent="0.35">
      <c r="A299" s="8">
        <v>447699</v>
      </c>
      <c r="B299" s="8">
        <v>131380</v>
      </c>
      <c r="C299" s="8" t="s">
        <v>188</v>
      </c>
      <c r="D299" s="8">
        <v>60168</v>
      </c>
      <c r="E299" s="8" t="s">
        <v>246</v>
      </c>
      <c r="F299" s="8">
        <v>3073338</v>
      </c>
      <c r="G299" s="8">
        <v>6.34</v>
      </c>
      <c r="H299" s="8" t="s">
        <v>222</v>
      </c>
      <c r="I299" s="59">
        <v>44880</v>
      </c>
      <c r="J299" s="8" t="s">
        <v>191</v>
      </c>
      <c r="K299" s="8" t="s">
        <v>192</v>
      </c>
      <c r="L299" s="8" t="s">
        <v>193</v>
      </c>
      <c r="M299" s="8" t="s">
        <v>223</v>
      </c>
      <c r="N299" s="8" t="s">
        <v>195</v>
      </c>
      <c r="O299" s="8" t="s">
        <v>224</v>
      </c>
      <c r="P299" s="8" t="s">
        <v>247</v>
      </c>
      <c r="R299" s="8" t="s">
        <v>188</v>
      </c>
      <c r="S299" s="8" t="s">
        <v>248</v>
      </c>
      <c r="T299" s="8" t="s">
        <v>201</v>
      </c>
      <c r="U299" s="8" t="s">
        <v>191</v>
      </c>
      <c r="V299" s="59">
        <v>45444</v>
      </c>
      <c r="W299" s="8" t="s">
        <v>203</v>
      </c>
      <c r="X299" s="8" t="s">
        <v>206</v>
      </c>
      <c r="Y299" s="8">
        <v>50</v>
      </c>
      <c r="Z299" s="8">
        <v>50</v>
      </c>
      <c r="AA299" s="8">
        <v>31</v>
      </c>
      <c r="AB299" s="8">
        <v>0</v>
      </c>
      <c r="AC299" s="8">
        <v>0</v>
      </c>
      <c r="AD299" s="8">
        <v>0</v>
      </c>
      <c r="AE299" s="8">
        <v>0</v>
      </c>
      <c r="AF299" s="8">
        <f t="shared" si="16"/>
        <v>50</v>
      </c>
      <c r="AG299" s="8">
        <f t="shared" si="17"/>
        <v>0</v>
      </c>
      <c r="AH299" s="8">
        <f t="shared" si="18"/>
        <v>50</v>
      </c>
      <c r="AI299" s="8">
        <f t="shared" si="19"/>
        <v>31</v>
      </c>
      <c r="AJ299" s="8" t="s">
        <v>188</v>
      </c>
      <c r="AK299" s="8" t="s">
        <v>245</v>
      </c>
      <c r="AL299" s="8" t="s">
        <v>670</v>
      </c>
    </row>
    <row r="300" spans="1:38" x14ac:dyDescent="0.35">
      <c r="A300" s="8">
        <v>447699</v>
      </c>
      <c r="B300" s="8">
        <v>131380</v>
      </c>
      <c r="C300" s="8" t="s">
        <v>188</v>
      </c>
      <c r="D300" s="8">
        <v>60168</v>
      </c>
      <c r="E300" s="8" t="s">
        <v>246</v>
      </c>
      <c r="F300" s="8">
        <v>3073338</v>
      </c>
      <c r="G300" s="8">
        <v>6.34</v>
      </c>
      <c r="H300" s="8" t="s">
        <v>222</v>
      </c>
      <c r="I300" s="59">
        <v>44880</v>
      </c>
      <c r="J300" s="8" t="s">
        <v>191</v>
      </c>
      <c r="K300" s="8" t="s">
        <v>192</v>
      </c>
      <c r="L300" s="8" t="s">
        <v>193</v>
      </c>
      <c r="M300" s="8" t="s">
        <v>223</v>
      </c>
      <c r="N300" s="8" t="s">
        <v>195</v>
      </c>
      <c r="O300" s="8" t="s">
        <v>224</v>
      </c>
      <c r="P300" s="8" t="s">
        <v>247</v>
      </c>
      <c r="R300" s="8" t="s">
        <v>188</v>
      </c>
      <c r="S300" s="8" t="s">
        <v>248</v>
      </c>
      <c r="T300" s="8" t="s">
        <v>201</v>
      </c>
      <c r="U300" s="8" t="s">
        <v>191</v>
      </c>
      <c r="V300" s="59">
        <v>45444</v>
      </c>
      <c r="W300" s="8" t="s">
        <v>203</v>
      </c>
      <c r="X300" s="8" t="s">
        <v>211</v>
      </c>
      <c r="Y300" s="8">
        <v>39</v>
      </c>
      <c r="Z300" s="8">
        <v>39</v>
      </c>
      <c r="AA300" s="8">
        <v>28</v>
      </c>
      <c r="AB300" s="8">
        <v>0</v>
      </c>
      <c r="AC300" s="8">
        <v>0</v>
      </c>
      <c r="AD300" s="8">
        <v>0</v>
      </c>
      <c r="AE300" s="8">
        <v>0</v>
      </c>
      <c r="AF300" s="8">
        <f t="shared" si="16"/>
        <v>39</v>
      </c>
      <c r="AG300" s="8">
        <f t="shared" si="17"/>
        <v>0</v>
      </c>
      <c r="AH300" s="8">
        <f t="shared" si="18"/>
        <v>39</v>
      </c>
      <c r="AI300" s="8">
        <f t="shared" si="19"/>
        <v>28</v>
      </c>
      <c r="AJ300" s="8" t="s">
        <v>188</v>
      </c>
      <c r="AK300" s="8" t="s">
        <v>245</v>
      </c>
      <c r="AL300" s="8" t="s">
        <v>670</v>
      </c>
    </row>
    <row r="301" spans="1:38" x14ac:dyDescent="0.35">
      <c r="A301" s="8">
        <v>467617</v>
      </c>
      <c r="B301" s="8">
        <v>109262</v>
      </c>
      <c r="C301" s="8" t="s">
        <v>188</v>
      </c>
      <c r="D301" s="8">
        <v>41617</v>
      </c>
      <c r="E301" s="8" t="s">
        <v>234</v>
      </c>
      <c r="F301" s="8">
        <v>3077746</v>
      </c>
      <c r="G301" s="8">
        <v>2.98</v>
      </c>
      <c r="H301" s="8" t="s">
        <v>222</v>
      </c>
      <c r="I301" s="59">
        <v>44841</v>
      </c>
      <c r="J301" s="8" t="s">
        <v>191</v>
      </c>
      <c r="K301" s="8" t="s">
        <v>192</v>
      </c>
      <c r="L301" s="8" t="s">
        <v>193</v>
      </c>
      <c r="M301" s="8" t="s">
        <v>223</v>
      </c>
      <c r="N301" s="8" t="s">
        <v>195</v>
      </c>
      <c r="O301" s="8" t="s">
        <v>224</v>
      </c>
      <c r="P301" s="8" t="s">
        <v>235</v>
      </c>
      <c r="R301" s="8" t="s">
        <v>226</v>
      </c>
      <c r="S301" s="8" t="s">
        <v>236</v>
      </c>
      <c r="T301" s="8" t="s">
        <v>201</v>
      </c>
      <c r="U301" s="8" t="s">
        <v>191</v>
      </c>
      <c r="V301" s="59">
        <v>44950</v>
      </c>
      <c r="W301" s="8" t="s">
        <v>203</v>
      </c>
      <c r="X301" s="8" t="s">
        <v>204</v>
      </c>
      <c r="Y301" s="8">
        <v>4</v>
      </c>
      <c r="Z301" s="8">
        <v>4</v>
      </c>
      <c r="AA301" s="8">
        <v>4</v>
      </c>
      <c r="AB301" s="8">
        <v>4</v>
      </c>
      <c r="AC301" s="8">
        <v>0</v>
      </c>
      <c r="AD301" s="8">
        <v>0</v>
      </c>
      <c r="AE301" s="8">
        <v>0</v>
      </c>
      <c r="AF301" s="8">
        <f t="shared" si="16"/>
        <v>0</v>
      </c>
      <c r="AG301" s="8">
        <f t="shared" si="17"/>
        <v>0</v>
      </c>
      <c r="AH301" s="8">
        <f t="shared" si="18"/>
        <v>0</v>
      </c>
      <c r="AI301" s="8">
        <f t="shared" si="19"/>
        <v>0</v>
      </c>
      <c r="AJ301" s="8" t="s">
        <v>669</v>
      </c>
      <c r="AK301" s="8" t="s">
        <v>62</v>
      </c>
      <c r="AL301" s="8" t="s">
        <v>670</v>
      </c>
    </row>
    <row r="302" spans="1:38" x14ac:dyDescent="0.35">
      <c r="A302" s="8">
        <v>467617</v>
      </c>
      <c r="B302" s="8">
        <v>109262</v>
      </c>
      <c r="C302" s="8" t="s">
        <v>188</v>
      </c>
      <c r="D302" s="8">
        <v>41617</v>
      </c>
      <c r="E302" s="8" t="s">
        <v>234</v>
      </c>
      <c r="F302" s="8">
        <v>3077746</v>
      </c>
      <c r="G302" s="8">
        <v>2.98</v>
      </c>
      <c r="H302" s="8" t="s">
        <v>222</v>
      </c>
      <c r="I302" s="59">
        <v>44841</v>
      </c>
      <c r="J302" s="8" t="s">
        <v>191</v>
      </c>
      <c r="K302" s="8" t="s">
        <v>192</v>
      </c>
      <c r="L302" s="8" t="s">
        <v>193</v>
      </c>
      <c r="M302" s="8" t="s">
        <v>223</v>
      </c>
      <c r="N302" s="8" t="s">
        <v>195</v>
      </c>
      <c r="O302" s="8" t="s">
        <v>224</v>
      </c>
      <c r="P302" s="8" t="s">
        <v>235</v>
      </c>
      <c r="R302" s="8" t="s">
        <v>226</v>
      </c>
      <c r="S302" s="8" t="s">
        <v>236</v>
      </c>
      <c r="T302" s="8" t="s">
        <v>201</v>
      </c>
      <c r="U302" s="8" t="s">
        <v>191</v>
      </c>
      <c r="V302" s="59">
        <v>44950</v>
      </c>
      <c r="W302" s="8" t="s">
        <v>203</v>
      </c>
      <c r="X302" s="8" t="s">
        <v>206</v>
      </c>
      <c r="Y302" s="8">
        <v>34</v>
      </c>
      <c r="Z302" s="8">
        <v>34</v>
      </c>
      <c r="AA302" s="8">
        <v>34</v>
      </c>
      <c r="AB302" s="8">
        <v>33</v>
      </c>
      <c r="AC302" s="8">
        <v>0</v>
      </c>
      <c r="AD302" s="8">
        <v>0</v>
      </c>
      <c r="AE302" s="8">
        <v>0</v>
      </c>
      <c r="AF302" s="8">
        <f t="shared" si="16"/>
        <v>1</v>
      </c>
      <c r="AG302" s="8">
        <f t="shared" si="17"/>
        <v>0</v>
      </c>
      <c r="AH302" s="8">
        <f t="shared" si="18"/>
        <v>1</v>
      </c>
      <c r="AI302" s="8">
        <f t="shared" si="19"/>
        <v>1</v>
      </c>
      <c r="AJ302" s="8" t="s">
        <v>669</v>
      </c>
      <c r="AK302" s="8" t="s">
        <v>62</v>
      </c>
      <c r="AL302" s="8" t="s">
        <v>670</v>
      </c>
    </row>
    <row r="303" spans="1:38" x14ac:dyDescent="0.35">
      <c r="A303" s="8">
        <v>467617</v>
      </c>
      <c r="B303" s="8">
        <v>109262</v>
      </c>
      <c r="C303" s="8" t="s">
        <v>188</v>
      </c>
      <c r="D303" s="8">
        <v>41617</v>
      </c>
      <c r="E303" s="8" t="s">
        <v>234</v>
      </c>
      <c r="F303" s="8">
        <v>3077746</v>
      </c>
      <c r="G303" s="8">
        <v>2.98</v>
      </c>
      <c r="H303" s="8" t="s">
        <v>222</v>
      </c>
      <c r="I303" s="59">
        <v>44841</v>
      </c>
      <c r="J303" s="8" t="s">
        <v>191</v>
      </c>
      <c r="K303" s="8" t="s">
        <v>192</v>
      </c>
      <c r="L303" s="8" t="s">
        <v>193</v>
      </c>
      <c r="M303" s="8" t="s">
        <v>223</v>
      </c>
      <c r="N303" s="8" t="s">
        <v>195</v>
      </c>
      <c r="O303" s="8" t="s">
        <v>224</v>
      </c>
      <c r="P303" s="8" t="s">
        <v>235</v>
      </c>
      <c r="R303" s="8" t="s">
        <v>226</v>
      </c>
      <c r="S303" s="8" t="s">
        <v>236</v>
      </c>
      <c r="T303" s="8" t="s">
        <v>201</v>
      </c>
      <c r="U303" s="8" t="s">
        <v>191</v>
      </c>
      <c r="V303" s="59">
        <v>44950</v>
      </c>
      <c r="W303" s="8" t="s">
        <v>203</v>
      </c>
      <c r="X303" s="8" t="s">
        <v>211</v>
      </c>
      <c r="Y303" s="8">
        <v>22</v>
      </c>
      <c r="Z303" s="8">
        <v>22</v>
      </c>
      <c r="AA303" s="8">
        <v>22</v>
      </c>
      <c r="AB303" s="8">
        <v>22</v>
      </c>
      <c r="AC303" s="8">
        <v>0</v>
      </c>
      <c r="AD303" s="8">
        <v>0</v>
      </c>
      <c r="AE303" s="8">
        <v>0</v>
      </c>
      <c r="AF303" s="8">
        <f t="shared" si="16"/>
        <v>0</v>
      </c>
      <c r="AG303" s="8">
        <f t="shared" si="17"/>
        <v>0</v>
      </c>
      <c r="AH303" s="8">
        <f t="shared" si="18"/>
        <v>0</v>
      </c>
      <c r="AI303" s="8">
        <f t="shared" si="19"/>
        <v>0</v>
      </c>
      <c r="AJ303" s="8" t="s">
        <v>669</v>
      </c>
      <c r="AK303" s="8" t="s">
        <v>62</v>
      </c>
      <c r="AL303" s="8" t="s">
        <v>670</v>
      </c>
    </row>
    <row r="304" spans="1:38" x14ac:dyDescent="0.35">
      <c r="A304" s="8">
        <v>467617</v>
      </c>
      <c r="B304" s="8">
        <v>109262</v>
      </c>
      <c r="C304" s="8" t="s">
        <v>188</v>
      </c>
      <c r="D304" s="8">
        <v>41617</v>
      </c>
      <c r="E304" s="8" t="s">
        <v>234</v>
      </c>
      <c r="F304" s="8">
        <v>3077746</v>
      </c>
      <c r="G304" s="8">
        <v>2.98</v>
      </c>
      <c r="H304" s="8" t="s">
        <v>222</v>
      </c>
      <c r="I304" s="59">
        <v>44841</v>
      </c>
      <c r="J304" s="8" t="s">
        <v>191</v>
      </c>
      <c r="K304" s="8" t="s">
        <v>192</v>
      </c>
      <c r="L304" s="8" t="s">
        <v>230</v>
      </c>
      <c r="M304" s="8" t="s">
        <v>223</v>
      </c>
      <c r="N304" s="8" t="s">
        <v>195</v>
      </c>
      <c r="O304" s="8" t="s">
        <v>224</v>
      </c>
      <c r="P304" s="8" t="s">
        <v>235</v>
      </c>
      <c r="R304" s="8" t="s">
        <v>226</v>
      </c>
      <c r="S304" s="8" t="s">
        <v>236</v>
      </c>
      <c r="T304" s="8" t="s">
        <v>201</v>
      </c>
      <c r="U304" s="8" t="s">
        <v>191</v>
      </c>
      <c r="V304" s="59">
        <v>44950</v>
      </c>
      <c r="W304" s="8" t="s">
        <v>207</v>
      </c>
      <c r="X304" s="8" t="s">
        <v>231</v>
      </c>
      <c r="Y304" s="8">
        <v>8</v>
      </c>
      <c r="Z304" s="8">
        <v>8</v>
      </c>
      <c r="AA304" s="8">
        <v>8</v>
      </c>
      <c r="AB304" s="8">
        <v>0</v>
      </c>
      <c r="AC304" s="8">
        <v>0</v>
      </c>
      <c r="AD304" s="8">
        <v>0</v>
      </c>
      <c r="AE304" s="8">
        <v>0</v>
      </c>
      <c r="AF304" s="8">
        <f t="shared" si="16"/>
        <v>8</v>
      </c>
      <c r="AG304" s="8">
        <f t="shared" si="17"/>
        <v>0</v>
      </c>
      <c r="AH304" s="8">
        <f t="shared" si="18"/>
        <v>8</v>
      </c>
      <c r="AI304" s="8">
        <f t="shared" si="19"/>
        <v>8</v>
      </c>
      <c r="AJ304" s="8" t="s">
        <v>669</v>
      </c>
      <c r="AK304" s="8" t="s">
        <v>62</v>
      </c>
      <c r="AL304" s="8" t="s">
        <v>670</v>
      </c>
    </row>
    <row r="305" spans="1:38" x14ac:dyDescent="0.35">
      <c r="A305" s="8">
        <v>467617</v>
      </c>
      <c r="B305" s="8">
        <v>109262</v>
      </c>
      <c r="C305" s="8" t="s">
        <v>188</v>
      </c>
      <c r="D305" s="8">
        <v>41617</v>
      </c>
      <c r="E305" s="8" t="s">
        <v>234</v>
      </c>
      <c r="F305" s="8">
        <v>3077746</v>
      </c>
      <c r="G305" s="8">
        <v>2.98</v>
      </c>
      <c r="H305" s="8" t="s">
        <v>222</v>
      </c>
      <c r="I305" s="59">
        <v>44841</v>
      </c>
      <c r="J305" s="8" t="s">
        <v>191</v>
      </c>
      <c r="K305" s="8" t="s">
        <v>192</v>
      </c>
      <c r="L305" s="8" t="s">
        <v>230</v>
      </c>
      <c r="M305" s="8" t="s">
        <v>223</v>
      </c>
      <c r="N305" s="8" t="s">
        <v>195</v>
      </c>
      <c r="O305" s="8" t="s">
        <v>224</v>
      </c>
      <c r="P305" s="8" t="s">
        <v>235</v>
      </c>
      <c r="R305" s="8" t="s">
        <v>226</v>
      </c>
      <c r="S305" s="8" t="s">
        <v>236</v>
      </c>
      <c r="T305" s="8" t="s">
        <v>201</v>
      </c>
      <c r="U305" s="8" t="s">
        <v>191</v>
      </c>
      <c r="V305" s="59">
        <v>44950</v>
      </c>
      <c r="W305" s="8" t="s">
        <v>207</v>
      </c>
      <c r="X305" s="8" t="s">
        <v>204</v>
      </c>
      <c r="Y305" s="8">
        <v>4</v>
      </c>
      <c r="Z305" s="8">
        <v>4</v>
      </c>
      <c r="AA305" s="8">
        <v>4</v>
      </c>
      <c r="AB305" s="8">
        <v>0</v>
      </c>
      <c r="AC305" s="8">
        <v>0</v>
      </c>
      <c r="AD305" s="8">
        <v>0</v>
      </c>
      <c r="AE305" s="8">
        <v>0</v>
      </c>
      <c r="AF305" s="8">
        <f t="shared" si="16"/>
        <v>4</v>
      </c>
      <c r="AG305" s="8">
        <f t="shared" si="17"/>
        <v>0</v>
      </c>
      <c r="AH305" s="8">
        <f t="shared" si="18"/>
        <v>4</v>
      </c>
      <c r="AI305" s="8">
        <f t="shared" si="19"/>
        <v>4</v>
      </c>
      <c r="AJ305" s="8" t="s">
        <v>669</v>
      </c>
      <c r="AK305" s="8" t="s">
        <v>62</v>
      </c>
      <c r="AL305" s="8" t="s">
        <v>670</v>
      </c>
    </row>
    <row r="306" spans="1:38" x14ac:dyDescent="0.35">
      <c r="A306" s="8">
        <v>467617</v>
      </c>
      <c r="B306" s="8">
        <v>109262</v>
      </c>
      <c r="C306" s="8" t="s">
        <v>188</v>
      </c>
      <c r="D306" s="8">
        <v>41617</v>
      </c>
      <c r="E306" s="8" t="s">
        <v>234</v>
      </c>
      <c r="F306" s="8">
        <v>3077746</v>
      </c>
      <c r="G306" s="8">
        <v>2.98</v>
      </c>
      <c r="H306" s="8" t="s">
        <v>222</v>
      </c>
      <c r="I306" s="59">
        <v>44841</v>
      </c>
      <c r="J306" s="8" t="s">
        <v>191</v>
      </c>
      <c r="K306" s="8" t="s">
        <v>192</v>
      </c>
      <c r="L306" s="8" t="s">
        <v>230</v>
      </c>
      <c r="M306" s="8" t="s">
        <v>223</v>
      </c>
      <c r="N306" s="8" t="s">
        <v>195</v>
      </c>
      <c r="O306" s="8" t="s">
        <v>224</v>
      </c>
      <c r="P306" s="8" t="s">
        <v>235</v>
      </c>
      <c r="R306" s="8" t="s">
        <v>226</v>
      </c>
      <c r="S306" s="8" t="s">
        <v>236</v>
      </c>
      <c r="T306" s="8" t="s">
        <v>201</v>
      </c>
      <c r="U306" s="8" t="s">
        <v>191</v>
      </c>
      <c r="V306" s="59">
        <v>44950</v>
      </c>
      <c r="W306" s="8" t="s">
        <v>203</v>
      </c>
      <c r="X306" s="8" t="s">
        <v>204</v>
      </c>
      <c r="Y306" s="8">
        <v>12</v>
      </c>
      <c r="Z306" s="8">
        <v>12</v>
      </c>
      <c r="AA306" s="8">
        <v>12</v>
      </c>
      <c r="AB306" s="8">
        <v>8</v>
      </c>
      <c r="AC306" s="8">
        <v>0</v>
      </c>
      <c r="AD306" s="8">
        <v>0</v>
      </c>
      <c r="AE306" s="8">
        <v>0</v>
      </c>
      <c r="AF306" s="8">
        <f t="shared" si="16"/>
        <v>4</v>
      </c>
      <c r="AG306" s="8">
        <f t="shared" si="17"/>
        <v>0</v>
      </c>
      <c r="AH306" s="8">
        <f t="shared" si="18"/>
        <v>4</v>
      </c>
      <c r="AI306" s="8">
        <f t="shared" si="19"/>
        <v>4</v>
      </c>
      <c r="AJ306" s="8" t="s">
        <v>669</v>
      </c>
      <c r="AK306" s="8" t="s">
        <v>62</v>
      </c>
      <c r="AL306" s="8" t="s">
        <v>670</v>
      </c>
    </row>
    <row r="307" spans="1:38" x14ac:dyDescent="0.35">
      <c r="A307" s="8">
        <v>467617</v>
      </c>
      <c r="B307" s="8">
        <v>109262</v>
      </c>
      <c r="C307" s="8" t="s">
        <v>188</v>
      </c>
      <c r="D307" s="8">
        <v>41617</v>
      </c>
      <c r="E307" s="8" t="s">
        <v>234</v>
      </c>
      <c r="F307" s="8">
        <v>3077746</v>
      </c>
      <c r="G307" s="8">
        <v>2.98</v>
      </c>
      <c r="H307" s="8" t="s">
        <v>222</v>
      </c>
      <c r="I307" s="59">
        <v>44841</v>
      </c>
      <c r="J307" s="8" t="s">
        <v>191</v>
      </c>
      <c r="K307" s="8" t="s">
        <v>192</v>
      </c>
      <c r="L307" s="8" t="s">
        <v>230</v>
      </c>
      <c r="M307" s="8" t="s">
        <v>223</v>
      </c>
      <c r="N307" s="8" t="s">
        <v>195</v>
      </c>
      <c r="O307" s="8" t="s">
        <v>224</v>
      </c>
      <c r="P307" s="8" t="s">
        <v>235</v>
      </c>
      <c r="R307" s="8" t="s">
        <v>226</v>
      </c>
      <c r="S307" s="8" t="s">
        <v>236</v>
      </c>
      <c r="T307" s="8" t="s">
        <v>201</v>
      </c>
      <c r="U307" s="8" t="s">
        <v>191</v>
      </c>
      <c r="V307" s="59">
        <v>44950</v>
      </c>
      <c r="W307" s="8" t="s">
        <v>203</v>
      </c>
      <c r="X307" s="8" t="s">
        <v>206</v>
      </c>
      <c r="Y307" s="8">
        <v>16</v>
      </c>
      <c r="Z307" s="8">
        <v>16</v>
      </c>
      <c r="AA307" s="8">
        <v>16</v>
      </c>
      <c r="AB307" s="8">
        <v>13</v>
      </c>
      <c r="AC307" s="8">
        <v>0</v>
      </c>
      <c r="AD307" s="8">
        <v>0</v>
      </c>
      <c r="AE307" s="8">
        <v>0</v>
      </c>
      <c r="AF307" s="8">
        <f t="shared" si="16"/>
        <v>3</v>
      </c>
      <c r="AG307" s="8">
        <f t="shared" si="17"/>
        <v>0</v>
      </c>
      <c r="AH307" s="8">
        <f t="shared" si="18"/>
        <v>3</v>
      </c>
      <c r="AI307" s="8">
        <f t="shared" si="19"/>
        <v>3</v>
      </c>
      <c r="AJ307" s="8" t="s">
        <v>669</v>
      </c>
      <c r="AK307" s="8" t="s">
        <v>62</v>
      </c>
      <c r="AL307" s="8" t="s">
        <v>670</v>
      </c>
    </row>
    <row r="308" spans="1:38" x14ac:dyDescent="0.35">
      <c r="A308" s="8">
        <v>467617</v>
      </c>
      <c r="B308" s="8">
        <v>109262</v>
      </c>
      <c r="C308" s="8" t="s">
        <v>188</v>
      </c>
      <c r="D308" s="8">
        <v>41617</v>
      </c>
      <c r="E308" s="8" t="s">
        <v>234</v>
      </c>
      <c r="F308" s="8">
        <v>3077746</v>
      </c>
      <c r="G308" s="8">
        <v>2.98</v>
      </c>
      <c r="H308" s="8" t="s">
        <v>222</v>
      </c>
      <c r="I308" s="59">
        <v>44841</v>
      </c>
      <c r="J308" s="8" t="s">
        <v>191</v>
      </c>
      <c r="K308" s="8" t="s">
        <v>192</v>
      </c>
      <c r="L308" s="8" t="s">
        <v>230</v>
      </c>
      <c r="M308" s="8" t="s">
        <v>223</v>
      </c>
      <c r="N308" s="8" t="s">
        <v>195</v>
      </c>
      <c r="O308" s="8" t="s">
        <v>224</v>
      </c>
      <c r="P308" s="8" t="s">
        <v>235</v>
      </c>
      <c r="R308" s="8" t="s">
        <v>226</v>
      </c>
      <c r="S308" s="8" t="s">
        <v>236</v>
      </c>
      <c r="T308" s="8" t="s">
        <v>201</v>
      </c>
      <c r="U308" s="8" t="s">
        <v>191</v>
      </c>
      <c r="V308" s="59">
        <v>44950</v>
      </c>
      <c r="W308" s="8" t="s">
        <v>203</v>
      </c>
      <c r="X308" s="8" t="s">
        <v>211</v>
      </c>
      <c r="Y308" s="8">
        <v>2</v>
      </c>
      <c r="Z308" s="8">
        <v>2</v>
      </c>
      <c r="AA308" s="8">
        <v>2</v>
      </c>
      <c r="AB308" s="8">
        <v>2</v>
      </c>
      <c r="AC308" s="8">
        <v>0</v>
      </c>
      <c r="AD308" s="8">
        <v>0</v>
      </c>
      <c r="AE308" s="8">
        <v>0</v>
      </c>
      <c r="AF308" s="8">
        <f t="shared" si="16"/>
        <v>0</v>
      </c>
      <c r="AG308" s="8">
        <f t="shared" si="17"/>
        <v>0</v>
      </c>
      <c r="AH308" s="8">
        <f t="shared" si="18"/>
        <v>0</v>
      </c>
      <c r="AI308" s="8">
        <f t="shared" si="19"/>
        <v>0</v>
      </c>
      <c r="AJ308" s="8" t="s">
        <v>669</v>
      </c>
      <c r="AK308" s="8" t="s">
        <v>62</v>
      </c>
      <c r="AL308" s="8" t="s">
        <v>670</v>
      </c>
    </row>
    <row r="309" spans="1:38" x14ac:dyDescent="0.35">
      <c r="A309" s="8">
        <v>449024</v>
      </c>
      <c r="B309" s="8">
        <v>129017</v>
      </c>
      <c r="C309" s="8" t="s">
        <v>188</v>
      </c>
      <c r="D309" s="8">
        <v>89881</v>
      </c>
      <c r="E309" s="8" t="s">
        <v>880</v>
      </c>
      <c r="F309" s="8">
        <v>3079778</v>
      </c>
      <c r="G309" s="8">
        <v>0.06</v>
      </c>
      <c r="H309" s="8" t="s">
        <v>190</v>
      </c>
      <c r="I309" s="59">
        <v>44915</v>
      </c>
      <c r="J309" s="8" t="s">
        <v>202</v>
      </c>
      <c r="K309" s="8" t="s">
        <v>213</v>
      </c>
      <c r="L309" s="8" t="s">
        <v>193</v>
      </c>
      <c r="M309" s="8" t="s">
        <v>195</v>
      </c>
      <c r="N309" s="8" t="s">
        <v>195</v>
      </c>
      <c r="O309" s="8" t="s">
        <v>196</v>
      </c>
      <c r="P309" s="8" t="s">
        <v>881</v>
      </c>
      <c r="R309" s="8" t="s">
        <v>188</v>
      </c>
      <c r="S309" s="8" t="s">
        <v>882</v>
      </c>
      <c r="T309" s="8" t="s">
        <v>201</v>
      </c>
      <c r="U309" s="8" t="s">
        <v>191</v>
      </c>
      <c r="W309" s="8" t="s">
        <v>203</v>
      </c>
      <c r="X309" s="8" t="s">
        <v>206</v>
      </c>
      <c r="Y309" s="8">
        <v>0</v>
      </c>
      <c r="Z309" s="8">
        <v>0</v>
      </c>
      <c r="AA309" s="8">
        <v>0</v>
      </c>
      <c r="AB309" s="8">
        <v>0</v>
      </c>
      <c r="AC309" s="8">
        <v>1</v>
      </c>
      <c r="AD309" s="8">
        <v>1</v>
      </c>
      <c r="AE309" s="8">
        <v>0</v>
      </c>
      <c r="AF309" s="8">
        <f t="shared" si="16"/>
        <v>0</v>
      </c>
      <c r="AG309" s="8">
        <f t="shared" si="17"/>
        <v>1</v>
      </c>
      <c r="AH309" s="8">
        <f t="shared" si="18"/>
        <v>-1</v>
      </c>
      <c r="AI309" s="8">
        <f t="shared" si="19"/>
        <v>0</v>
      </c>
      <c r="AJ309" s="8" t="s">
        <v>188</v>
      </c>
      <c r="AK309" s="8" t="s">
        <v>217</v>
      </c>
      <c r="AL309" s="8" t="s">
        <v>647</v>
      </c>
    </row>
    <row r="310" spans="1:38" x14ac:dyDescent="0.35">
      <c r="A310" s="8">
        <v>449024</v>
      </c>
      <c r="B310" s="8">
        <v>129017</v>
      </c>
      <c r="C310" s="8" t="s">
        <v>188</v>
      </c>
      <c r="D310" s="8">
        <v>89881</v>
      </c>
      <c r="E310" s="8" t="s">
        <v>880</v>
      </c>
      <c r="F310" s="8">
        <v>3079778</v>
      </c>
      <c r="G310" s="8">
        <v>0.06</v>
      </c>
      <c r="H310" s="8" t="s">
        <v>190</v>
      </c>
      <c r="I310" s="59">
        <v>44915</v>
      </c>
      <c r="J310" s="8" t="s">
        <v>202</v>
      </c>
      <c r="K310" s="8" t="s">
        <v>213</v>
      </c>
      <c r="L310" s="8" t="s">
        <v>193</v>
      </c>
      <c r="M310" s="8" t="s">
        <v>195</v>
      </c>
      <c r="N310" s="8" t="s">
        <v>195</v>
      </c>
      <c r="O310" s="8" t="s">
        <v>224</v>
      </c>
      <c r="P310" s="8" t="s">
        <v>881</v>
      </c>
      <c r="R310" s="8" t="s">
        <v>188</v>
      </c>
      <c r="S310" s="8" t="s">
        <v>882</v>
      </c>
      <c r="T310" s="8" t="s">
        <v>201</v>
      </c>
      <c r="U310" s="8" t="s">
        <v>191</v>
      </c>
      <c r="W310" s="8" t="s">
        <v>203</v>
      </c>
      <c r="X310" s="8" t="s">
        <v>206</v>
      </c>
      <c r="Y310" s="8">
        <v>4</v>
      </c>
      <c r="Z310" s="8">
        <v>4</v>
      </c>
      <c r="AA310" s="8">
        <v>0</v>
      </c>
      <c r="AB310" s="8">
        <v>0</v>
      </c>
      <c r="AC310" s="8">
        <v>0</v>
      </c>
      <c r="AD310" s="8">
        <v>0</v>
      </c>
      <c r="AE310" s="8">
        <v>0</v>
      </c>
      <c r="AF310" s="8">
        <f t="shared" si="16"/>
        <v>4</v>
      </c>
      <c r="AG310" s="8">
        <f t="shared" si="17"/>
        <v>0</v>
      </c>
      <c r="AH310" s="8">
        <f t="shared" si="18"/>
        <v>4</v>
      </c>
      <c r="AI310" s="8">
        <f t="shared" si="19"/>
        <v>0</v>
      </c>
      <c r="AJ310" s="8" t="s">
        <v>188</v>
      </c>
      <c r="AK310" s="8" t="s">
        <v>217</v>
      </c>
      <c r="AL310" s="8" t="s">
        <v>647</v>
      </c>
    </row>
    <row r="311" spans="1:38" x14ac:dyDescent="0.35">
      <c r="A311" s="8">
        <v>445651</v>
      </c>
      <c r="B311" s="8">
        <v>132048</v>
      </c>
      <c r="C311" s="8" t="s">
        <v>188</v>
      </c>
      <c r="D311" s="8">
        <v>89883</v>
      </c>
      <c r="E311" s="8" t="s">
        <v>883</v>
      </c>
      <c r="F311" s="8">
        <v>3080577</v>
      </c>
      <c r="G311" s="8">
        <v>0.06</v>
      </c>
      <c r="H311" s="8" t="s">
        <v>190</v>
      </c>
      <c r="I311" s="59">
        <v>44897</v>
      </c>
      <c r="J311" s="8" t="s">
        <v>202</v>
      </c>
      <c r="K311" s="8" t="s">
        <v>213</v>
      </c>
      <c r="L311" s="8" t="s">
        <v>193</v>
      </c>
      <c r="M311" s="8" t="s">
        <v>195</v>
      </c>
      <c r="N311" s="8" t="s">
        <v>195</v>
      </c>
      <c r="O311" s="8" t="s">
        <v>196</v>
      </c>
      <c r="P311" s="8" t="s">
        <v>884</v>
      </c>
      <c r="R311" s="8" t="s">
        <v>430</v>
      </c>
      <c r="S311" s="8" t="s">
        <v>885</v>
      </c>
      <c r="T311" s="8" t="s">
        <v>201</v>
      </c>
      <c r="U311" s="8" t="s">
        <v>202</v>
      </c>
      <c r="W311" s="8" t="s">
        <v>203</v>
      </c>
      <c r="X311" s="8" t="s">
        <v>206</v>
      </c>
      <c r="Y311" s="8">
        <v>0</v>
      </c>
      <c r="Z311" s="8">
        <v>0</v>
      </c>
      <c r="AA311" s="8">
        <v>0</v>
      </c>
      <c r="AB311" s="8">
        <v>0</v>
      </c>
      <c r="AC311" s="8">
        <v>1</v>
      </c>
      <c r="AD311" s="8">
        <v>1</v>
      </c>
      <c r="AE311" s="8">
        <v>0</v>
      </c>
      <c r="AF311" s="8">
        <f t="shared" si="16"/>
        <v>0</v>
      </c>
      <c r="AG311" s="8">
        <f t="shared" si="17"/>
        <v>1</v>
      </c>
      <c r="AH311" s="8">
        <f t="shared" si="18"/>
        <v>-1</v>
      </c>
      <c r="AI311" s="8">
        <f t="shared" si="19"/>
        <v>0</v>
      </c>
      <c r="AJ311" s="8" t="s">
        <v>430</v>
      </c>
      <c r="AK311" s="8" t="s">
        <v>360</v>
      </c>
      <c r="AL311" s="8" t="s">
        <v>647</v>
      </c>
    </row>
    <row r="312" spans="1:38" x14ac:dyDescent="0.35">
      <c r="A312" s="8">
        <v>445651</v>
      </c>
      <c r="B312" s="8">
        <v>132048</v>
      </c>
      <c r="C312" s="8" t="s">
        <v>188</v>
      </c>
      <c r="D312" s="8">
        <v>89883</v>
      </c>
      <c r="E312" s="8" t="s">
        <v>883</v>
      </c>
      <c r="F312" s="8">
        <v>3080577</v>
      </c>
      <c r="G312" s="8">
        <v>0.06</v>
      </c>
      <c r="H312" s="8" t="s">
        <v>190</v>
      </c>
      <c r="I312" s="59">
        <v>44897</v>
      </c>
      <c r="J312" s="8" t="s">
        <v>202</v>
      </c>
      <c r="K312" s="8" t="s">
        <v>213</v>
      </c>
      <c r="L312" s="8" t="s">
        <v>193</v>
      </c>
      <c r="M312" s="8" t="s">
        <v>195</v>
      </c>
      <c r="N312" s="8" t="s">
        <v>195</v>
      </c>
      <c r="O312" s="8" t="s">
        <v>196</v>
      </c>
      <c r="P312" s="8" t="s">
        <v>884</v>
      </c>
      <c r="R312" s="8" t="s">
        <v>430</v>
      </c>
      <c r="S312" s="8" t="s">
        <v>885</v>
      </c>
      <c r="T312" s="8" t="s">
        <v>201</v>
      </c>
      <c r="U312" s="8" t="s">
        <v>202</v>
      </c>
      <c r="W312" s="8" t="s">
        <v>203</v>
      </c>
      <c r="X312" s="8" t="s">
        <v>229</v>
      </c>
      <c r="Y312" s="8">
        <v>1</v>
      </c>
      <c r="Z312" s="8">
        <v>1</v>
      </c>
      <c r="AA312" s="8">
        <v>0</v>
      </c>
      <c r="AB312" s="8">
        <v>0</v>
      </c>
      <c r="AC312" s="8">
        <v>0</v>
      </c>
      <c r="AD312" s="8">
        <v>0</v>
      </c>
      <c r="AE312" s="8">
        <v>0</v>
      </c>
      <c r="AF312" s="8">
        <f t="shared" si="16"/>
        <v>1</v>
      </c>
      <c r="AG312" s="8">
        <f t="shared" si="17"/>
        <v>0</v>
      </c>
      <c r="AH312" s="8">
        <f t="shared" si="18"/>
        <v>1</v>
      </c>
      <c r="AI312" s="8">
        <f t="shared" si="19"/>
        <v>0</v>
      </c>
      <c r="AJ312" s="8" t="s">
        <v>430</v>
      </c>
      <c r="AK312" s="8" t="s">
        <v>360</v>
      </c>
      <c r="AL312" s="8" t="s">
        <v>647</v>
      </c>
    </row>
    <row r="313" spans="1:38" x14ac:dyDescent="0.35">
      <c r="A313" s="8">
        <v>465850</v>
      </c>
      <c r="B313" s="8">
        <v>110430</v>
      </c>
      <c r="C313" s="8" t="s">
        <v>188</v>
      </c>
      <c r="D313" s="8">
        <v>89884</v>
      </c>
      <c r="E313" s="8" t="s">
        <v>886</v>
      </c>
      <c r="F313" s="8">
        <v>3080578</v>
      </c>
      <c r="G313" s="8">
        <v>0.18</v>
      </c>
      <c r="H313" s="8" t="s">
        <v>190</v>
      </c>
      <c r="I313" s="59">
        <v>44915</v>
      </c>
      <c r="J313" s="8" t="s">
        <v>202</v>
      </c>
      <c r="K313" s="8" t="s">
        <v>213</v>
      </c>
      <c r="L313" s="8" t="s">
        <v>193</v>
      </c>
      <c r="M313" s="8" t="s">
        <v>195</v>
      </c>
      <c r="N313" s="8" t="s">
        <v>195</v>
      </c>
      <c r="O313" s="8" t="s">
        <v>196</v>
      </c>
      <c r="P313" s="8" t="s">
        <v>887</v>
      </c>
      <c r="R313" s="8" t="s">
        <v>226</v>
      </c>
      <c r="S313" s="8" t="s">
        <v>888</v>
      </c>
      <c r="T313" s="8" t="s">
        <v>201</v>
      </c>
      <c r="U313" s="8" t="s">
        <v>202</v>
      </c>
      <c r="W313" s="8" t="s">
        <v>203</v>
      </c>
      <c r="X313" s="8" t="s">
        <v>206</v>
      </c>
      <c r="Y313" s="8">
        <v>1</v>
      </c>
      <c r="Z313" s="8">
        <v>1</v>
      </c>
      <c r="AA313" s="8">
        <v>0</v>
      </c>
      <c r="AB313" s="8">
        <v>0</v>
      </c>
      <c r="AC313" s="8">
        <v>1</v>
      </c>
      <c r="AD313" s="8">
        <v>1</v>
      </c>
      <c r="AE313" s="8">
        <v>0</v>
      </c>
      <c r="AF313" s="8">
        <f t="shared" si="16"/>
        <v>1</v>
      </c>
      <c r="AG313" s="8">
        <f t="shared" si="17"/>
        <v>1</v>
      </c>
      <c r="AH313" s="8">
        <f t="shared" si="18"/>
        <v>0</v>
      </c>
      <c r="AI313" s="8">
        <f t="shared" si="19"/>
        <v>0</v>
      </c>
      <c r="AJ313" s="8" t="s">
        <v>658</v>
      </c>
      <c r="AK313" s="8" t="s">
        <v>241</v>
      </c>
      <c r="AL313" s="8" t="s">
        <v>647</v>
      </c>
    </row>
    <row r="314" spans="1:38" x14ac:dyDescent="0.35">
      <c r="A314" s="8">
        <v>456656</v>
      </c>
      <c r="B314" s="8">
        <v>115876</v>
      </c>
      <c r="C314" s="8" t="s">
        <v>188</v>
      </c>
      <c r="D314" s="8">
        <v>77769</v>
      </c>
      <c r="E314" s="8" t="s">
        <v>323</v>
      </c>
      <c r="F314" s="8">
        <v>3085796</v>
      </c>
      <c r="G314" s="8">
        <v>0.08</v>
      </c>
      <c r="H314" s="8" t="s">
        <v>190</v>
      </c>
      <c r="I314" s="59">
        <v>44959</v>
      </c>
      <c r="J314" s="8" t="s">
        <v>191</v>
      </c>
      <c r="K314" s="8" t="s">
        <v>213</v>
      </c>
      <c r="L314" s="8" t="s">
        <v>193</v>
      </c>
      <c r="M314" s="8" t="s">
        <v>195</v>
      </c>
      <c r="N314" s="8" t="s">
        <v>195</v>
      </c>
      <c r="O314" s="8" t="s">
        <v>196</v>
      </c>
      <c r="P314" s="8" t="s">
        <v>324</v>
      </c>
      <c r="R314" s="8" t="s">
        <v>325</v>
      </c>
      <c r="S314" s="8" t="s">
        <v>326</v>
      </c>
      <c r="T314" s="8" t="s">
        <v>201</v>
      </c>
      <c r="U314" s="8" t="s">
        <v>202</v>
      </c>
      <c r="V314" s="59">
        <v>45478</v>
      </c>
      <c r="W314" s="8" t="s">
        <v>203</v>
      </c>
      <c r="X314" s="8" t="s">
        <v>204</v>
      </c>
      <c r="Y314" s="8">
        <v>1</v>
      </c>
      <c r="Z314" s="8">
        <v>1</v>
      </c>
      <c r="AA314" s="8">
        <v>1</v>
      </c>
      <c r="AB314" s="8">
        <v>0</v>
      </c>
      <c r="AC314" s="8">
        <v>1</v>
      </c>
      <c r="AD314" s="8">
        <v>1</v>
      </c>
      <c r="AE314" s="8">
        <v>0</v>
      </c>
      <c r="AF314" s="8">
        <f t="shared" si="16"/>
        <v>1</v>
      </c>
      <c r="AG314" s="8">
        <f t="shared" si="17"/>
        <v>1</v>
      </c>
      <c r="AH314" s="8">
        <f t="shared" si="18"/>
        <v>0</v>
      </c>
      <c r="AI314" s="8">
        <f t="shared" si="19"/>
        <v>1</v>
      </c>
      <c r="AJ314" s="8" t="s">
        <v>658</v>
      </c>
      <c r="AK314" s="8" t="s">
        <v>241</v>
      </c>
      <c r="AL314" s="8" t="s">
        <v>647</v>
      </c>
    </row>
    <row r="315" spans="1:38" x14ac:dyDescent="0.35">
      <c r="A315" s="8">
        <v>448544</v>
      </c>
      <c r="B315" s="8">
        <v>129668</v>
      </c>
      <c r="C315" s="8" t="s">
        <v>188</v>
      </c>
      <c r="D315" s="8">
        <v>90036</v>
      </c>
      <c r="E315" s="8" t="s">
        <v>889</v>
      </c>
      <c r="F315" s="8">
        <v>3089421</v>
      </c>
      <c r="G315" s="8">
        <v>0.17</v>
      </c>
      <c r="H315" s="8" t="s">
        <v>190</v>
      </c>
      <c r="I315" s="59">
        <v>44930</v>
      </c>
      <c r="J315" s="8" t="s">
        <v>202</v>
      </c>
      <c r="K315" s="8" t="s">
        <v>192</v>
      </c>
      <c r="L315" s="8" t="s">
        <v>230</v>
      </c>
      <c r="M315" s="8" t="s">
        <v>556</v>
      </c>
      <c r="N315" s="8" t="s">
        <v>195</v>
      </c>
      <c r="O315" s="8" t="s">
        <v>210</v>
      </c>
      <c r="P315" s="8" t="s">
        <v>890</v>
      </c>
      <c r="Q315" s="8" t="s">
        <v>891</v>
      </c>
      <c r="R315" s="8" t="s">
        <v>188</v>
      </c>
      <c r="S315" s="8" t="s">
        <v>892</v>
      </c>
      <c r="T315" s="8" t="s">
        <v>201</v>
      </c>
      <c r="U315" s="8" t="s">
        <v>202</v>
      </c>
      <c r="V315" s="59">
        <v>45292</v>
      </c>
      <c r="W315" s="8" t="s">
        <v>207</v>
      </c>
      <c r="X315" s="8" t="s">
        <v>208</v>
      </c>
      <c r="Y315" s="8">
        <v>15</v>
      </c>
      <c r="Z315" s="8">
        <v>15</v>
      </c>
      <c r="AA315" s="8">
        <v>0</v>
      </c>
      <c r="AB315" s="8">
        <v>0</v>
      </c>
      <c r="AC315" s="8">
        <v>0</v>
      </c>
      <c r="AD315" s="8">
        <v>0</v>
      </c>
      <c r="AE315" s="8">
        <v>0</v>
      </c>
      <c r="AF315" s="8">
        <f t="shared" si="16"/>
        <v>15</v>
      </c>
      <c r="AG315" s="8">
        <f t="shared" si="17"/>
        <v>0</v>
      </c>
      <c r="AH315" s="8">
        <f t="shared" si="18"/>
        <v>15</v>
      </c>
      <c r="AI315" s="8">
        <f t="shared" si="19"/>
        <v>0</v>
      </c>
      <c r="AJ315" s="8" t="s">
        <v>188</v>
      </c>
      <c r="AK315" s="8" t="s">
        <v>217</v>
      </c>
      <c r="AL315" s="8" t="s">
        <v>647</v>
      </c>
    </row>
    <row r="316" spans="1:38" x14ac:dyDescent="0.35">
      <c r="A316" s="8">
        <v>448544</v>
      </c>
      <c r="B316" s="8">
        <v>129668</v>
      </c>
      <c r="C316" s="8" t="s">
        <v>188</v>
      </c>
      <c r="D316" s="8">
        <v>90036</v>
      </c>
      <c r="E316" s="8" t="s">
        <v>889</v>
      </c>
      <c r="F316" s="8">
        <v>3089421</v>
      </c>
      <c r="G316" s="8">
        <v>0.17</v>
      </c>
      <c r="H316" s="8" t="s">
        <v>190</v>
      </c>
      <c r="I316" s="59">
        <v>44930</v>
      </c>
      <c r="J316" s="8" t="s">
        <v>202</v>
      </c>
      <c r="K316" s="8" t="s">
        <v>192</v>
      </c>
      <c r="L316" s="8" t="s">
        <v>230</v>
      </c>
      <c r="M316" s="8" t="s">
        <v>556</v>
      </c>
      <c r="N316" s="8" t="s">
        <v>195</v>
      </c>
      <c r="O316" s="8" t="s">
        <v>210</v>
      </c>
      <c r="P316" s="8" t="s">
        <v>890</v>
      </c>
      <c r="Q316" s="8" t="s">
        <v>891</v>
      </c>
      <c r="R316" s="8" t="s">
        <v>188</v>
      </c>
      <c r="S316" s="8" t="s">
        <v>892</v>
      </c>
      <c r="T316" s="8" t="s">
        <v>201</v>
      </c>
      <c r="U316" s="8" t="s">
        <v>202</v>
      </c>
      <c r="V316" s="59">
        <v>45292</v>
      </c>
      <c r="W316" s="8" t="s">
        <v>207</v>
      </c>
      <c r="X316" s="8" t="s">
        <v>209</v>
      </c>
      <c r="Y316" s="8">
        <v>3</v>
      </c>
      <c r="Z316" s="8">
        <v>3</v>
      </c>
      <c r="AA316" s="8">
        <v>0</v>
      </c>
      <c r="AB316" s="8">
        <v>0</v>
      </c>
      <c r="AC316" s="8">
        <v>0</v>
      </c>
      <c r="AD316" s="8">
        <v>0</v>
      </c>
      <c r="AE316" s="8">
        <v>0</v>
      </c>
      <c r="AF316" s="8">
        <f t="shared" si="16"/>
        <v>3</v>
      </c>
      <c r="AG316" s="8">
        <f t="shared" si="17"/>
        <v>0</v>
      </c>
      <c r="AH316" s="8">
        <f t="shared" si="18"/>
        <v>3</v>
      </c>
      <c r="AI316" s="8">
        <f t="shared" si="19"/>
        <v>0</v>
      </c>
      <c r="AJ316" s="8" t="s">
        <v>188</v>
      </c>
      <c r="AK316" s="8" t="s">
        <v>217</v>
      </c>
      <c r="AL316" s="8" t="s">
        <v>647</v>
      </c>
    </row>
    <row r="317" spans="1:38" x14ac:dyDescent="0.35">
      <c r="A317" s="8">
        <v>447963</v>
      </c>
      <c r="B317" s="8">
        <v>129756</v>
      </c>
      <c r="C317" s="8" t="s">
        <v>188</v>
      </c>
      <c r="D317" s="8">
        <v>90037</v>
      </c>
      <c r="E317" s="8" t="s">
        <v>893</v>
      </c>
      <c r="F317" s="8">
        <v>3089423</v>
      </c>
      <c r="G317" s="8">
        <v>0.02</v>
      </c>
      <c r="H317" s="8" t="s">
        <v>293</v>
      </c>
      <c r="I317" s="59">
        <v>44937</v>
      </c>
      <c r="J317" s="8" t="s">
        <v>202</v>
      </c>
      <c r="K317" s="8" t="s">
        <v>213</v>
      </c>
      <c r="L317" s="8" t="s">
        <v>193</v>
      </c>
      <c r="M317" s="8" t="s">
        <v>894</v>
      </c>
      <c r="N317" s="8" t="s">
        <v>195</v>
      </c>
      <c r="O317" s="8" t="s">
        <v>210</v>
      </c>
      <c r="P317" s="8" t="s">
        <v>895</v>
      </c>
      <c r="R317" s="8" t="s">
        <v>188</v>
      </c>
      <c r="S317" s="8" t="s">
        <v>896</v>
      </c>
      <c r="T317" s="8" t="s">
        <v>201</v>
      </c>
      <c r="U317" s="8" t="s">
        <v>202</v>
      </c>
      <c r="W317" s="8" t="s">
        <v>203</v>
      </c>
      <c r="X317" s="8" t="s">
        <v>204</v>
      </c>
      <c r="Y317" s="8">
        <v>1</v>
      </c>
      <c r="Z317" s="8">
        <v>1</v>
      </c>
      <c r="AA317" s="8">
        <v>0</v>
      </c>
      <c r="AB317" s="8">
        <v>0</v>
      </c>
      <c r="AC317" s="8">
        <v>0</v>
      </c>
      <c r="AD317" s="8">
        <v>0</v>
      </c>
      <c r="AE317" s="8">
        <v>0</v>
      </c>
      <c r="AF317" s="8">
        <f t="shared" si="16"/>
        <v>1</v>
      </c>
      <c r="AG317" s="8">
        <f t="shared" si="17"/>
        <v>0</v>
      </c>
      <c r="AH317" s="8">
        <f t="shared" si="18"/>
        <v>1</v>
      </c>
      <c r="AI317" s="8">
        <f t="shared" si="19"/>
        <v>0</v>
      </c>
      <c r="AJ317" s="8" t="s">
        <v>188</v>
      </c>
      <c r="AK317" s="8" t="s">
        <v>217</v>
      </c>
      <c r="AL317" s="8" t="s">
        <v>647</v>
      </c>
    </row>
    <row r="318" spans="1:38" x14ac:dyDescent="0.35">
      <c r="A318" s="8">
        <v>449036</v>
      </c>
      <c r="B318" s="8">
        <v>129018</v>
      </c>
      <c r="C318" s="8" t="s">
        <v>188</v>
      </c>
      <c r="D318" s="8">
        <v>90038</v>
      </c>
      <c r="E318" s="8" t="s">
        <v>897</v>
      </c>
      <c r="F318" s="8">
        <v>3089821</v>
      </c>
      <c r="G318" s="8">
        <v>0.06</v>
      </c>
      <c r="H318" s="8" t="s">
        <v>190</v>
      </c>
      <c r="I318" s="59">
        <v>44937</v>
      </c>
      <c r="J318" s="8" t="s">
        <v>202</v>
      </c>
      <c r="K318" s="8" t="s">
        <v>213</v>
      </c>
      <c r="L318" s="8" t="s">
        <v>193</v>
      </c>
      <c r="M318" s="8" t="s">
        <v>195</v>
      </c>
      <c r="N318" s="8" t="s">
        <v>195</v>
      </c>
      <c r="O318" s="8" t="s">
        <v>196</v>
      </c>
      <c r="P318" s="8" t="s">
        <v>898</v>
      </c>
      <c r="R318" s="8" t="s">
        <v>188</v>
      </c>
      <c r="S318" s="8" t="s">
        <v>899</v>
      </c>
      <c r="T318" s="8" t="s">
        <v>201</v>
      </c>
      <c r="U318" s="8" t="s">
        <v>202</v>
      </c>
      <c r="W318" s="8" t="s">
        <v>203</v>
      </c>
      <c r="X318" s="8" t="s">
        <v>206</v>
      </c>
      <c r="Y318" s="8">
        <v>0</v>
      </c>
      <c r="Z318" s="8">
        <v>0</v>
      </c>
      <c r="AA318" s="8">
        <v>0</v>
      </c>
      <c r="AB318" s="8">
        <v>0</v>
      </c>
      <c r="AC318" s="8">
        <v>1</v>
      </c>
      <c r="AD318" s="8">
        <v>1</v>
      </c>
      <c r="AE318" s="8">
        <v>0</v>
      </c>
      <c r="AF318" s="8">
        <f t="shared" si="16"/>
        <v>0</v>
      </c>
      <c r="AG318" s="8">
        <f t="shared" si="17"/>
        <v>1</v>
      </c>
      <c r="AH318" s="8">
        <f t="shared" si="18"/>
        <v>-1</v>
      </c>
      <c r="AI318" s="8">
        <f t="shared" si="19"/>
        <v>0</v>
      </c>
      <c r="AJ318" s="8" t="s">
        <v>188</v>
      </c>
      <c r="AK318" s="8" t="s">
        <v>217</v>
      </c>
      <c r="AL318" s="8" t="s">
        <v>647</v>
      </c>
    </row>
    <row r="319" spans="1:38" x14ac:dyDescent="0.35">
      <c r="A319" s="8">
        <v>449036</v>
      </c>
      <c r="B319" s="8">
        <v>129018</v>
      </c>
      <c r="C319" s="8" t="s">
        <v>188</v>
      </c>
      <c r="D319" s="8">
        <v>90038</v>
      </c>
      <c r="E319" s="8" t="s">
        <v>897</v>
      </c>
      <c r="F319" s="8">
        <v>3089821</v>
      </c>
      <c r="G319" s="8">
        <v>0.06</v>
      </c>
      <c r="H319" s="8" t="s">
        <v>190</v>
      </c>
      <c r="I319" s="59">
        <v>44937</v>
      </c>
      <c r="J319" s="8" t="s">
        <v>202</v>
      </c>
      <c r="K319" s="8" t="s">
        <v>213</v>
      </c>
      <c r="L319" s="8" t="s">
        <v>193</v>
      </c>
      <c r="M319" s="8" t="s">
        <v>195</v>
      </c>
      <c r="N319" s="8" t="s">
        <v>195</v>
      </c>
      <c r="O319" s="8" t="s">
        <v>196</v>
      </c>
      <c r="P319" s="8" t="s">
        <v>898</v>
      </c>
      <c r="R319" s="8" t="s">
        <v>188</v>
      </c>
      <c r="S319" s="8" t="s">
        <v>899</v>
      </c>
      <c r="T319" s="8" t="s">
        <v>201</v>
      </c>
      <c r="U319" s="8" t="s">
        <v>202</v>
      </c>
      <c r="W319" s="8" t="s">
        <v>203</v>
      </c>
      <c r="X319" s="8" t="s">
        <v>211</v>
      </c>
      <c r="Y319" s="8">
        <v>1</v>
      </c>
      <c r="Z319" s="8">
        <v>1</v>
      </c>
      <c r="AA319" s="8">
        <v>0</v>
      </c>
      <c r="AB319" s="8">
        <v>0</v>
      </c>
      <c r="AC319" s="8">
        <v>0</v>
      </c>
      <c r="AD319" s="8">
        <v>0</v>
      </c>
      <c r="AE319" s="8">
        <v>0</v>
      </c>
      <c r="AF319" s="8">
        <f t="shared" si="16"/>
        <v>1</v>
      </c>
      <c r="AG319" s="8">
        <f t="shared" si="17"/>
        <v>0</v>
      </c>
      <c r="AH319" s="8">
        <f t="shared" si="18"/>
        <v>1</v>
      </c>
      <c r="AI319" s="8">
        <f t="shared" si="19"/>
        <v>0</v>
      </c>
      <c r="AJ319" s="8" t="s">
        <v>188</v>
      </c>
      <c r="AK319" s="8" t="s">
        <v>217</v>
      </c>
      <c r="AL319" s="8" t="s">
        <v>647</v>
      </c>
    </row>
    <row r="320" spans="1:38" x14ac:dyDescent="0.35">
      <c r="A320" s="8">
        <v>449036</v>
      </c>
      <c r="B320" s="8">
        <v>129018</v>
      </c>
      <c r="C320" s="8" t="s">
        <v>188</v>
      </c>
      <c r="D320" s="8">
        <v>90038</v>
      </c>
      <c r="E320" s="8" t="s">
        <v>897</v>
      </c>
      <c r="F320" s="8">
        <v>3089821</v>
      </c>
      <c r="G320" s="8">
        <v>0.06</v>
      </c>
      <c r="H320" s="8" t="s">
        <v>190</v>
      </c>
      <c r="I320" s="59">
        <v>44937</v>
      </c>
      <c r="J320" s="8" t="s">
        <v>202</v>
      </c>
      <c r="K320" s="8" t="s">
        <v>213</v>
      </c>
      <c r="L320" s="8" t="s">
        <v>193</v>
      </c>
      <c r="M320" s="8" t="s">
        <v>195</v>
      </c>
      <c r="N320" s="8" t="s">
        <v>195</v>
      </c>
      <c r="O320" s="8" t="s">
        <v>224</v>
      </c>
      <c r="P320" s="8" t="s">
        <v>898</v>
      </c>
      <c r="R320" s="8" t="s">
        <v>188</v>
      </c>
      <c r="S320" s="8" t="s">
        <v>899</v>
      </c>
      <c r="T320" s="8" t="s">
        <v>201</v>
      </c>
      <c r="U320" s="8" t="s">
        <v>191</v>
      </c>
      <c r="W320" s="8" t="s">
        <v>203</v>
      </c>
      <c r="X320" s="8" t="s">
        <v>211</v>
      </c>
      <c r="Y320" s="8">
        <v>2</v>
      </c>
      <c r="Z320" s="8">
        <v>2</v>
      </c>
      <c r="AA320" s="8">
        <v>0</v>
      </c>
      <c r="AB320" s="8">
        <v>0</v>
      </c>
      <c r="AC320" s="8">
        <v>0</v>
      </c>
      <c r="AD320" s="8">
        <v>0</v>
      </c>
      <c r="AE320" s="8">
        <v>0</v>
      </c>
      <c r="AF320" s="8">
        <f t="shared" si="16"/>
        <v>2</v>
      </c>
      <c r="AG320" s="8">
        <f t="shared" si="17"/>
        <v>0</v>
      </c>
      <c r="AH320" s="8">
        <f t="shared" si="18"/>
        <v>2</v>
      </c>
      <c r="AI320" s="8">
        <f t="shared" si="19"/>
        <v>0</v>
      </c>
      <c r="AJ320" s="8" t="s">
        <v>188</v>
      </c>
      <c r="AK320" s="8" t="s">
        <v>217</v>
      </c>
      <c r="AL320" s="8" t="s">
        <v>647</v>
      </c>
    </row>
    <row r="321" spans="1:38" x14ac:dyDescent="0.35">
      <c r="A321" s="8">
        <v>448099</v>
      </c>
      <c r="B321" s="8">
        <v>128926</v>
      </c>
      <c r="C321" s="8" t="s">
        <v>188</v>
      </c>
      <c r="D321" s="8">
        <v>90045</v>
      </c>
      <c r="E321" s="8" t="s">
        <v>900</v>
      </c>
      <c r="F321" s="8">
        <v>3089823</v>
      </c>
      <c r="G321" s="8">
        <v>0.05</v>
      </c>
      <c r="H321" s="8" t="s">
        <v>190</v>
      </c>
      <c r="I321" s="59">
        <v>44953</v>
      </c>
      <c r="J321" s="8" t="s">
        <v>191</v>
      </c>
      <c r="K321" s="8" t="s">
        <v>213</v>
      </c>
      <c r="L321" s="8" t="s">
        <v>193</v>
      </c>
      <c r="M321" s="8" t="s">
        <v>195</v>
      </c>
      <c r="N321" s="8" t="s">
        <v>556</v>
      </c>
      <c r="O321" s="8" t="s">
        <v>210</v>
      </c>
      <c r="P321" s="8" t="s">
        <v>901</v>
      </c>
      <c r="R321" s="8" t="s">
        <v>188</v>
      </c>
      <c r="S321" s="8" t="s">
        <v>902</v>
      </c>
      <c r="T321" s="8" t="s">
        <v>201</v>
      </c>
      <c r="U321" s="8" t="s">
        <v>202</v>
      </c>
      <c r="V321" s="59">
        <v>45292</v>
      </c>
      <c r="W321" s="8" t="s">
        <v>559</v>
      </c>
      <c r="X321" s="8" t="s">
        <v>211</v>
      </c>
      <c r="Y321" s="8">
        <v>0</v>
      </c>
      <c r="Z321" s="8">
        <v>0</v>
      </c>
      <c r="AA321" s="8">
        <v>0</v>
      </c>
      <c r="AB321" s="8">
        <v>0</v>
      </c>
      <c r="AC321" s="8">
        <v>1</v>
      </c>
      <c r="AD321" s="8">
        <v>1</v>
      </c>
      <c r="AE321" s="8">
        <v>0</v>
      </c>
      <c r="AF321" s="8">
        <f t="shared" si="16"/>
        <v>0</v>
      </c>
      <c r="AG321" s="8">
        <f t="shared" si="17"/>
        <v>1</v>
      </c>
      <c r="AH321" s="8">
        <f t="shared" si="18"/>
        <v>-1</v>
      </c>
      <c r="AI321" s="8">
        <f t="shared" si="19"/>
        <v>0</v>
      </c>
      <c r="AJ321" s="8" t="s">
        <v>188</v>
      </c>
      <c r="AK321" s="8" t="s">
        <v>217</v>
      </c>
      <c r="AL321" s="8" t="s">
        <v>647</v>
      </c>
    </row>
    <row r="322" spans="1:38" x14ac:dyDescent="0.35">
      <c r="A322" s="8">
        <v>455932</v>
      </c>
      <c r="B322" s="8">
        <v>114715</v>
      </c>
      <c r="C322" s="8" t="s">
        <v>188</v>
      </c>
      <c r="D322" s="8">
        <v>86555</v>
      </c>
      <c r="E322" s="8" t="s">
        <v>903</v>
      </c>
      <c r="F322" s="8">
        <v>3089824</v>
      </c>
      <c r="G322" s="8">
        <v>0.03</v>
      </c>
      <c r="H322" s="8" t="s">
        <v>293</v>
      </c>
      <c r="I322" s="59">
        <v>44949</v>
      </c>
      <c r="J322" s="8" t="s">
        <v>202</v>
      </c>
      <c r="K322" s="8" t="s">
        <v>213</v>
      </c>
      <c r="L322" s="8" t="s">
        <v>193</v>
      </c>
      <c r="M322" s="8" t="s">
        <v>223</v>
      </c>
      <c r="N322" s="8" t="s">
        <v>195</v>
      </c>
      <c r="O322" s="8" t="s">
        <v>210</v>
      </c>
      <c r="P322" s="8" t="s">
        <v>904</v>
      </c>
      <c r="Q322" s="8" t="s">
        <v>325</v>
      </c>
      <c r="R322" s="8" t="s">
        <v>319</v>
      </c>
      <c r="S322" s="8" t="s">
        <v>905</v>
      </c>
      <c r="T322" s="8" t="s">
        <v>201</v>
      </c>
      <c r="U322" s="8" t="s">
        <v>191</v>
      </c>
      <c r="V322" s="59">
        <v>44965</v>
      </c>
      <c r="W322" s="8" t="s">
        <v>203</v>
      </c>
      <c r="X322" s="8" t="s">
        <v>231</v>
      </c>
      <c r="Y322" s="8">
        <v>1</v>
      </c>
      <c r="Z322" s="8">
        <v>1</v>
      </c>
      <c r="AA322" s="8">
        <v>1</v>
      </c>
      <c r="AB322" s="8">
        <v>0</v>
      </c>
      <c r="AC322" s="8">
        <v>0</v>
      </c>
      <c r="AD322" s="8">
        <v>0</v>
      </c>
      <c r="AE322" s="8">
        <v>0</v>
      </c>
      <c r="AF322" s="8">
        <f t="shared" si="16"/>
        <v>1</v>
      </c>
      <c r="AG322" s="8">
        <f t="shared" si="17"/>
        <v>0</v>
      </c>
      <c r="AH322" s="8">
        <f t="shared" si="18"/>
        <v>1</v>
      </c>
      <c r="AI322" s="8">
        <f t="shared" si="19"/>
        <v>1</v>
      </c>
      <c r="AJ322" s="8" t="s">
        <v>658</v>
      </c>
      <c r="AK322" s="8" t="s">
        <v>241</v>
      </c>
      <c r="AL322" s="8" t="s">
        <v>647</v>
      </c>
    </row>
    <row r="323" spans="1:38" x14ac:dyDescent="0.35">
      <c r="A323" s="8">
        <v>452929</v>
      </c>
      <c r="B323" s="8">
        <v>113830</v>
      </c>
      <c r="C323" s="8" t="s">
        <v>188</v>
      </c>
      <c r="D323" s="8">
        <v>90326</v>
      </c>
      <c r="E323" s="8" t="s">
        <v>504</v>
      </c>
      <c r="F323" s="8">
        <v>3101527</v>
      </c>
      <c r="G323" s="8">
        <v>0.69</v>
      </c>
      <c r="H323" s="8" t="s">
        <v>190</v>
      </c>
      <c r="I323" s="59">
        <v>44971</v>
      </c>
      <c r="J323" s="8" t="s">
        <v>202</v>
      </c>
      <c r="K323" s="8" t="s">
        <v>213</v>
      </c>
      <c r="L323" s="8" t="s">
        <v>193</v>
      </c>
      <c r="M323" s="8" t="s">
        <v>223</v>
      </c>
      <c r="N323" s="8" t="s">
        <v>195</v>
      </c>
      <c r="O323" s="8" t="s">
        <v>224</v>
      </c>
      <c r="P323" s="8" t="s">
        <v>505</v>
      </c>
      <c r="R323" s="8" t="s">
        <v>412</v>
      </c>
      <c r="S323" s="8" t="s">
        <v>506</v>
      </c>
      <c r="T323" s="8" t="s">
        <v>201</v>
      </c>
      <c r="U323" s="8" t="s">
        <v>191</v>
      </c>
      <c r="V323" s="59">
        <v>45432</v>
      </c>
      <c r="W323" s="8" t="s">
        <v>203</v>
      </c>
      <c r="X323" s="8" t="s">
        <v>206</v>
      </c>
      <c r="Y323" s="8">
        <v>1</v>
      </c>
      <c r="Z323" s="8">
        <v>1</v>
      </c>
      <c r="AA323" s="8">
        <v>1</v>
      </c>
      <c r="AB323" s="8">
        <v>0</v>
      </c>
      <c r="AC323" s="8">
        <v>0</v>
      </c>
      <c r="AD323" s="8">
        <v>0</v>
      </c>
      <c r="AE323" s="8">
        <v>0</v>
      </c>
      <c r="AF323" s="8">
        <f t="shared" si="16"/>
        <v>1</v>
      </c>
      <c r="AG323" s="8">
        <f t="shared" si="17"/>
        <v>0</v>
      </c>
      <c r="AH323" s="8">
        <f t="shared" si="18"/>
        <v>1</v>
      </c>
      <c r="AI323" s="8">
        <f t="shared" si="19"/>
        <v>1</v>
      </c>
      <c r="AJ323" s="8" t="s">
        <v>412</v>
      </c>
      <c r="AK323" s="8" t="s">
        <v>322</v>
      </c>
      <c r="AL323" s="8" t="s">
        <v>647</v>
      </c>
    </row>
    <row r="324" spans="1:38" x14ac:dyDescent="0.35">
      <c r="A324" s="8">
        <v>452929</v>
      </c>
      <c r="B324" s="8">
        <v>113830</v>
      </c>
      <c r="C324" s="8" t="s">
        <v>188</v>
      </c>
      <c r="D324" s="8">
        <v>90326</v>
      </c>
      <c r="E324" s="8" t="s">
        <v>504</v>
      </c>
      <c r="F324" s="8">
        <v>3101527</v>
      </c>
      <c r="G324" s="8">
        <v>0.69</v>
      </c>
      <c r="H324" s="8" t="s">
        <v>190</v>
      </c>
      <c r="I324" s="59">
        <v>44971</v>
      </c>
      <c r="J324" s="8" t="s">
        <v>202</v>
      </c>
      <c r="K324" s="8" t="s">
        <v>213</v>
      </c>
      <c r="L324" s="8" t="s">
        <v>230</v>
      </c>
      <c r="M324" s="8" t="s">
        <v>223</v>
      </c>
      <c r="N324" s="8" t="s">
        <v>195</v>
      </c>
      <c r="O324" s="8" t="s">
        <v>224</v>
      </c>
      <c r="P324" s="8" t="s">
        <v>505</v>
      </c>
      <c r="R324" s="8" t="s">
        <v>412</v>
      </c>
      <c r="S324" s="8" t="s">
        <v>506</v>
      </c>
      <c r="T324" s="8" t="s">
        <v>201</v>
      </c>
      <c r="U324" s="8" t="s">
        <v>191</v>
      </c>
      <c r="V324" s="59">
        <v>45432</v>
      </c>
      <c r="W324" s="8" t="s">
        <v>203</v>
      </c>
      <c r="X324" s="8" t="s">
        <v>204</v>
      </c>
      <c r="Y324" s="8">
        <v>5</v>
      </c>
      <c r="Z324" s="8">
        <v>5</v>
      </c>
      <c r="AA324" s="8">
        <v>5</v>
      </c>
      <c r="AB324" s="8">
        <v>0</v>
      </c>
      <c r="AC324" s="8">
        <v>0</v>
      </c>
      <c r="AD324" s="8">
        <v>0</v>
      </c>
      <c r="AE324" s="8">
        <v>0</v>
      </c>
      <c r="AF324" s="8">
        <f t="shared" si="16"/>
        <v>5</v>
      </c>
      <c r="AG324" s="8">
        <f t="shared" si="17"/>
        <v>0</v>
      </c>
      <c r="AH324" s="8">
        <f t="shared" si="18"/>
        <v>5</v>
      </c>
      <c r="AI324" s="8">
        <f t="shared" si="19"/>
        <v>5</v>
      </c>
      <c r="AJ324" s="8" t="s">
        <v>412</v>
      </c>
      <c r="AK324" s="8" t="s">
        <v>322</v>
      </c>
      <c r="AL324" s="8" t="s">
        <v>647</v>
      </c>
    </row>
    <row r="325" spans="1:38" x14ac:dyDescent="0.35">
      <c r="A325" s="8">
        <v>452929</v>
      </c>
      <c r="B325" s="8">
        <v>113830</v>
      </c>
      <c r="C325" s="8" t="s">
        <v>188</v>
      </c>
      <c r="D325" s="8">
        <v>90326</v>
      </c>
      <c r="E325" s="8" t="s">
        <v>504</v>
      </c>
      <c r="F325" s="8">
        <v>3101527</v>
      </c>
      <c r="G325" s="8">
        <v>0.69</v>
      </c>
      <c r="H325" s="8" t="s">
        <v>190</v>
      </c>
      <c r="I325" s="59">
        <v>44971</v>
      </c>
      <c r="J325" s="8" t="s">
        <v>202</v>
      </c>
      <c r="K325" s="8" t="s">
        <v>213</v>
      </c>
      <c r="L325" s="8" t="s">
        <v>230</v>
      </c>
      <c r="M325" s="8" t="s">
        <v>223</v>
      </c>
      <c r="N325" s="8" t="s">
        <v>195</v>
      </c>
      <c r="O325" s="8" t="s">
        <v>224</v>
      </c>
      <c r="P325" s="8" t="s">
        <v>505</v>
      </c>
      <c r="R325" s="8" t="s">
        <v>412</v>
      </c>
      <c r="S325" s="8" t="s">
        <v>506</v>
      </c>
      <c r="T325" s="8" t="s">
        <v>201</v>
      </c>
      <c r="U325" s="8" t="s">
        <v>191</v>
      </c>
      <c r="V325" s="59">
        <v>45432</v>
      </c>
      <c r="W325" s="8" t="s">
        <v>207</v>
      </c>
      <c r="X325" s="8" t="s">
        <v>231</v>
      </c>
      <c r="Y325" s="8">
        <v>2</v>
      </c>
      <c r="Z325" s="8">
        <v>2</v>
      </c>
      <c r="AA325" s="8">
        <v>2</v>
      </c>
      <c r="AB325" s="8">
        <v>0</v>
      </c>
      <c r="AC325" s="8">
        <v>0</v>
      </c>
      <c r="AD325" s="8">
        <v>0</v>
      </c>
      <c r="AE325" s="8">
        <v>0</v>
      </c>
      <c r="AF325" s="8">
        <f t="shared" si="16"/>
        <v>2</v>
      </c>
      <c r="AG325" s="8">
        <f t="shared" si="17"/>
        <v>0</v>
      </c>
      <c r="AH325" s="8">
        <f t="shared" si="18"/>
        <v>2</v>
      </c>
      <c r="AI325" s="8">
        <f t="shared" si="19"/>
        <v>2</v>
      </c>
      <c r="AJ325" s="8" t="s">
        <v>412</v>
      </c>
      <c r="AK325" s="8" t="s">
        <v>322</v>
      </c>
      <c r="AL325" s="8" t="s">
        <v>647</v>
      </c>
    </row>
    <row r="326" spans="1:38" x14ac:dyDescent="0.35">
      <c r="A326" s="8">
        <v>448429</v>
      </c>
      <c r="B326" s="8">
        <v>132108</v>
      </c>
      <c r="C326" s="8" t="s">
        <v>188</v>
      </c>
      <c r="D326" s="8">
        <v>90356</v>
      </c>
      <c r="E326" s="8" t="s">
        <v>906</v>
      </c>
      <c r="F326" s="8">
        <v>3103148</v>
      </c>
      <c r="G326" s="8">
        <v>0.28999999999999998</v>
      </c>
      <c r="H326" s="8" t="s">
        <v>190</v>
      </c>
      <c r="I326" s="59">
        <v>45000</v>
      </c>
      <c r="J326" s="8" t="s">
        <v>202</v>
      </c>
      <c r="K326" s="8" t="s">
        <v>213</v>
      </c>
      <c r="L326" s="8" t="s">
        <v>193</v>
      </c>
      <c r="M326" s="8" t="s">
        <v>195</v>
      </c>
      <c r="N326" s="8" t="s">
        <v>195</v>
      </c>
      <c r="O326" s="8" t="s">
        <v>196</v>
      </c>
      <c r="P326" s="8" t="s">
        <v>907</v>
      </c>
      <c r="R326" s="8" t="s">
        <v>908</v>
      </c>
      <c r="S326" s="8" t="s">
        <v>909</v>
      </c>
      <c r="T326" s="8" t="s">
        <v>201</v>
      </c>
      <c r="U326" s="8" t="s">
        <v>202</v>
      </c>
      <c r="W326" s="8" t="s">
        <v>203</v>
      </c>
      <c r="X326" s="8" t="s">
        <v>206</v>
      </c>
      <c r="Y326" s="8">
        <v>0</v>
      </c>
      <c r="Z326" s="8">
        <v>0</v>
      </c>
      <c r="AA326" s="8">
        <v>0</v>
      </c>
      <c r="AB326" s="8">
        <v>0</v>
      </c>
      <c r="AC326" s="8">
        <v>1</v>
      </c>
      <c r="AD326" s="8">
        <v>1</v>
      </c>
      <c r="AE326" s="8">
        <v>0</v>
      </c>
      <c r="AF326" s="8">
        <f t="shared" si="16"/>
        <v>0</v>
      </c>
      <c r="AG326" s="8">
        <f t="shared" si="17"/>
        <v>1</v>
      </c>
      <c r="AH326" s="8">
        <f t="shared" si="18"/>
        <v>-1</v>
      </c>
      <c r="AI326" s="8">
        <f t="shared" si="19"/>
        <v>0</v>
      </c>
      <c r="AJ326" s="8" t="s">
        <v>908</v>
      </c>
      <c r="AK326" s="8" t="s">
        <v>322</v>
      </c>
      <c r="AL326" s="8" t="s">
        <v>647</v>
      </c>
    </row>
    <row r="327" spans="1:38" x14ac:dyDescent="0.35">
      <c r="A327" s="8">
        <v>448429</v>
      </c>
      <c r="B327" s="8">
        <v>132108</v>
      </c>
      <c r="C327" s="8" t="s">
        <v>188</v>
      </c>
      <c r="D327" s="8">
        <v>90356</v>
      </c>
      <c r="E327" s="8" t="s">
        <v>906</v>
      </c>
      <c r="F327" s="8">
        <v>3103148</v>
      </c>
      <c r="G327" s="8">
        <v>0.28999999999999998</v>
      </c>
      <c r="H327" s="8" t="s">
        <v>190</v>
      </c>
      <c r="I327" s="59">
        <v>45000</v>
      </c>
      <c r="J327" s="8" t="s">
        <v>202</v>
      </c>
      <c r="K327" s="8" t="s">
        <v>213</v>
      </c>
      <c r="L327" s="8" t="s">
        <v>193</v>
      </c>
      <c r="M327" s="8" t="s">
        <v>195</v>
      </c>
      <c r="N327" s="8" t="s">
        <v>195</v>
      </c>
      <c r="O327" s="8" t="s">
        <v>196</v>
      </c>
      <c r="P327" s="8" t="s">
        <v>907</v>
      </c>
      <c r="R327" s="8" t="s">
        <v>908</v>
      </c>
      <c r="S327" s="8" t="s">
        <v>909</v>
      </c>
      <c r="T327" s="8" t="s">
        <v>201</v>
      </c>
      <c r="U327" s="8" t="s">
        <v>202</v>
      </c>
      <c r="W327" s="8" t="s">
        <v>203</v>
      </c>
      <c r="X327" s="8" t="s">
        <v>229</v>
      </c>
      <c r="Y327" s="8">
        <v>1</v>
      </c>
      <c r="Z327" s="8">
        <v>1</v>
      </c>
      <c r="AA327" s="8">
        <v>0</v>
      </c>
      <c r="AB327" s="8">
        <v>0</v>
      </c>
      <c r="AC327" s="8">
        <v>0</v>
      </c>
      <c r="AD327" s="8">
        <v>0</v>
      </c>
      <c r="AE327" s="8">
        <v>0</v>
      </c>
      <c r="AF327" s="8">
        <f t="shared" si="16"/>
        <v>1</v>
      </c>
      <c r="AG327" s="8">
        <f t="shared" si="17"/>
        <v>0</v>
      </c>
      <c r="AH327" s="8">
        <f t="shared" si="18"/>
        <v>1</v>
      </c>
      <c r="AI327" s="8">
        <f t="shared" si="19"/>
        <v>0</v>
      </c>
      <c r="AJ327" s="8" t="s">
        <v>908</v>
      </c>
      <c r="AK327" s="8" t="s">
        <v>322</v>
      </c>
      <c r="AL327" s="8" t="s">
        <v>647</v>
      </c>
    </row>
    <row r="328" spans="1:38" x14ac:dyDescent="0.35">
      <c r="A328" s="8">
        <v>452369</v>
      </c>
      <c r="B328" s="8">
        <v>118688</v>
      </c>
      <c r="C328" s="8" t="s">
        <v>188</v>
      </c>
      <c r="D328" s="8">
        <v>83926</v>
      </c>
      <c r="E328" s="8" t="s">
        <v>351</v>
      </c>
      <c r="F328" s="8">
        <v>3103149</v>
      </c>
      <c r="G328" s="8">
        <v>0.6</v>
      </c>
      <c r="H328" s="8" t="s">
        <v>190</v>
      </c>
      <c r="I328" s="59">
        <v>45002</v>
      </c>
      <c r="J328" s="8" t="s">
        <v>191</v>
      </c>
      <c r="K328" s="8" t="s">
        <v>213</v>
      </c>
      <c r="L328" s="8" t="s">
        <v>193</v>
      </c>
      <c r="M328" s="8" t="s">
        <v>195</v>
      </c>
      <c r="N328" s="8" t="s">
        <v>195</v>
      </c>
      <c r="O328" s="8" t="s">
        <v>196</v>
      </c>
      <c r="P328" s="8" t="s">
        <v>352</v>
      </c>
      <c r="R328" s="8" t="s">
        <v>353</v>
      </c>
      <c r="S328" s="8" t="s">
        <v>354</v>
      </c>
      <c r="T328" s="8" t="s">
        <v>201</v>
      </c>
      <c r="U328" s="8" t="s">
        <v>202</v>
      </c>
      <c r="V328" s="59">
        <v>45658</v>
      </c>
      <c r="W328" s="8" t="s">
        <v>203</v>
      </c>
      <c r="X328" s="8" t="s">
        <v>206</v>
      </c>
      <c r="Y328" s="8">
        <v>0</v>
      </c>
      <c r="Z328" s="8">
        <v>0</v>
      </c>
      <c r="AA328" s="8">
        <v>0</v>
      </c>
      <c r="AB328" s="8">
        <v>0</v>
      </c>
      <c r="AC328" s="8">
        <v>1</v>
      </c>
      <c r="AD328" s="8">
        <v>1</v>
      </c>
      <c r="AE328" s="8">
        <v>1</v>
      </c>
      <c r="AF328" s="8">
        <f t="shared" ref="AF328:AF391" si="20">Z328-AB328</f>
        <v>0</v>
      </c>
      <c r="AG328" s="8">
        <f t="shared" ref="AG328:AG391" si="21">AD328-AE328</f>
        <v>0</v>
      </c>
      <c r="AH328" s="8">
        <f t="shared" ref="AH328:AH391" si="22">AF328-AG328</f>
        <v>0</v>
      </c>
      <c r="AI328" s="8">
        <f t="shared" ref="AI328:AI391" si="23">AA328-AB328</f>
        <v>0</v>
      </c>
      <c r="AJ328" s="8" t="s">
        <v>658</v>
      </c>
      <c r="AK328" s="8" t="s">
        <v>241</v>
      </c>
      <c r="AL328" s="8" t="s">
        <v>647</v>
      </c>
    </row>
    <row r="329" spans="1:38" x14ac:dyDescent="0.35">
      <c r="A329" s="8">
        <v>452369</v>
      </c>
      <c r="B329" s="8">
        <v>118688</v>
      </c>
      <c r="C329" s="8" t="s">
        <v>188</v>
      </c>
      <c r="D329" s="8">
        <v>83926</v>
      </c>
      <c r="E329" s="8" t="s">
        <v>351</v>
      </c>
      <c r="F329" s="8">
        <v>3103149</v>
      </c>
      <c r="G329" s="8">
        <v>0.6</v>
      </c>
      <c r="H329" s="8" t="s">
        <v>190</v>
      </c>
      <c r="I329" s="59">
        <v>45002</v>
      </c>
      <c r="J329" s="8" t="s">
        <v>191</v>
      </c>
      <c r="K329" s="8" t="s">
        <v>213</v>
      </c>
      <c r="L329" s="8" t="s">
        <v>193</v>
      </c>
      <c r="M329" s="8" t="s">
        <v>195</v>
      </c>
      <c r="N329" s="8" t="s">
        <v>195</v>
      </c>
      <c r="O329" s="8" t="s">
        <v>196</v>
      </c>
      <c r="P329" s="8" t="s">
        <v>352</v>
      </c>
      <c r="R329" s="8" t="s">
        <v>353</v>
      </c>
      <c r="S329" s="8" t="s">
        <v>354</v>
      </c>
      <c r="T329" s="8" t="s">
        <v>201</v>
      </c>
      <c r="U329" s="8" t="s">
        <v>202</v>
      </c>
      <c r="V329" s="59">
        <v>45658</v>
      </c>
      <c r="W329" s="8" t="s">
        <v>203</v>
      </c>
      <c r="X329" s="8" t="s">
        <v>211</v>
      </c>
      <c r="Y329" s="8">
        <v>1</v>
      </c>
      <c r="Z329" s="8">
        <v>1</v>
      </c>
      <c r="AA329" s="8">
        <v>1</v>
      </c>
      <c r="AB329" s="8">
        <v>0</v>
      </c>
      <c r="AC329" s="8">
        <v>0</v>
      </c>
      <c r="AD329" s="8">
        <v>0</v>
      </c>
      <c r="AE329" s="8">
        <v>0</v>
      </c>
      <c r="AF329" s="8">
        <f t="shared" si="20"/>
        <v>1</v>
      </c>
      <c r="AG329" s="8">
        <f t="shared" si="21"/>
        <v>0</v>
      </c>
      <c r="AH329" s="8">
        <f t="shared" si="22"/>
        <v>1</v>
      </c>
      <c r="AI329" s="8">
        <f t="shared" si="23"/>
        <v>1</v>
      </c>
      <c r="AJ329" s="8" t="s">
        <v>658</v>
      </c>
      <c r="AK329" s="8" t="s">
        <v>241</v>
      </c>
      <c r="AL329" s="8" t="s">
        <v>647</v>
      </c>
    </row>
    <row r="330" spans="1:38" x14ac:dyDescent="0.35">
      <c r="A330" s="8">
        <v>458854</v>
      </c>
      <c r="B330" s="8">
        <v>132923</v>
      </c>
      <c r="C330" s="8" t="s">
        <v>188</v>
      </c>
      <c r="D330" s="8">
        <v>90357</v>
      </c>
      <c r="E330" s="8" t="s">
        <v>910</v>
      </c>
      <c r="F330" s="8">
        <v>3103150</v>
      </c>
      <c r="G330" s="8">
        <v>0.04</v>
      </c>
      <c r="H330" s="8" t="s">
        <v>190</v>
      </c>
      <c r="I330" s="59">
        <v>45000</v>
      </c>
      <c r="J330" s="8" t="s">
        <v>202</v>
      </c>
      <c r="K330" s="8" t="s">
        <v>213</v>
      </c>
      <c r="L330" s="8" t="s">
        <v>193</v>
      </c>
      <c r="M330" s="8" t="s">
        <v>195</v>
      </c>
      <c r="N330" s="8" t="s">
        <v>195</v>
      </c>
      <c r="O330" s="8" t="s">
        <v>196</v>
      </c>
      <c r="P330" s="8" t="s">
        <v>911</v>
      </c>
      <c r="R330" s="8" t="s">
        <v>300</v>
      </c>
      <c r="S330" s="8" t="s">
        <v>909</v>
      </c>
      <c r="T330" s="8" t="s">
        <v>201</v>
      </c>
      <c r="U330" s="8" t="s">
        <v>202</v>
      </c>
      <c r="W330" s="8" t="s">
        <v>203</v>
      </c>
      <c r="X330" s="8" t="s">
        <v>206</v>
      </c>
      <c r="Y330" s="8">
        <v>1</v>
      </c>
      <c r="Z330" s="8">
        <v>1</v>
      </c>
      <c r="AA330" s="8">
        <v>0</v>
      </c>
      <c r="AB330" s="8">
        <v>0</v>
      </c>
      <c r="AC330" s="8">
        <v>1</v>
      </c>
      <c r="AD330" s="8">
        <v>1</v>
      </c>
      <c r="AE330" s="8">
        <v>0</v>
      </c>
      <c r="AF330" s="8">
        <f t="shared" si="20"/>
        <v>1</v>
      </c>
      <c r="AG330" s="8">
        <f t="shared" si="21"/>
        <v>1</v>
      </c>
      <c r="AH330" s="8">
        <f t="shared" si="22"/>
        <v>0</v>
      </c>
      <c r="AI330" s="8">
        <f t="shared" si="23"/>
        <v>0</v>
      </c>
      <c r="AJ330" s="8" t="s">
        <v>601</v>
      </c>
      <c r="AK330" s="8" t="s">
        <v>205</v>
      </c>
      <c r="AL330" s="8" t="s">
        <v>647</v>
      </c>
    </row>
    <row r="331" spans="1:38" x14ac:dyDescent="0.35">
      <c r="A331" s="8">
        <v>448971</v>
      </c>
      <c r="B331" s="8">
        <v>133653</v>
      </c>
      <c r="C331" s="8" t="s">
        <v>188</v>
      </c>
      <c r="D331" s="8">
        <v>90358</v>
      </c>
      <c r="E331" s="8" t="s">
        <v>511</v>
      </c>
      <c r="F331" s="8">
        <v>3103151</v>
      </c>
      <c r="G331" s="8">
        <v>0.12</v>
      </c>
      <c r="H331" s="8" t="s">
        <v>190</v>
      </c>
      <c r="I331" s="59">
        <v>45001</v>
      </c>
      <c r="J331" s="8" t="s">
        <v>202</v>
      </c>
      <c r="K331" s="8" t="s">
        <v>213</v>
      </c>
      <c r="L331" s="8" t="s">
        <v>193</v>
      </c>
      <c r="M331" s="8" t="s">
        <v>195</v>
      </c>
      <c r="N331" s="8" t="s">
        <v>195</v>
      </c>
      <c r="O331" s="8" t="s">
        <v>196</v>
      </c>
      <c r="P331" s="8" t="s">
        <v>512</v>
      </c>
      <c r="R331" s="8" t="s">
        <v>513</v>
      </c>
      <c r="S331" s="8" t="s">
        <v>330</v>
      </c>
      <c r="T331" s="8" t="s">
        <v>201</v>
      </c>
      <c r="U331" s="8" t="s">
        <v>202</v>
      </c>
      <c r="V331" s="59">
        <v>45512</v>
      </c>
      <c r="W331" s="8" t="s">
        <v>203</v>
      </c>
      <c r="X331" s="8" t="s">
        <v>204</v>
      </c>
      <c r="Y331" s="8">
        <v>0</v>
      </c>
      <c r="Z331" s="8">
        <v>0</v>
      </c>
      <c r="AA331" s="8">
        <v>0</v>
      </c>
      <c r="AB331" s="8">
        <v>0</v>
      </c>
      <c r="AC331" s="8">
        <v>1</v>
      </c>
      <c r="AD331" s="8">
        <v>1</v>
      </c>
      <c r="AE331" s="8">
        <v>1</v>
      </c>
      <c r="AF331" s="8">
        <f t="shared" si="20"/>
        <v>0</v>
      </c>
      <c r="AG331" s="8">
        <f t="shared" si="21"/>
        <v>0</v>
      </c>
      <c r="AH331" s="8">
        <f t="shared" si="22"/>
        <v>0</v>
      </c>
      <c r="AI331" s="8">
        <f t="shared" si="23"/>
        <v>0</v>
      </c>
      <c r="AJ331" s="8" t="s">
        <v>513</v>
      </c>
      <c r="AK331" s="8" t="s">
        <v>205</v>
      </c>
      <c r="AL331" s="8" t="s">
        <v>647</v>
      </c>
    </row>
    <row r="332" spans="1:38" x14ac:dyDescent="0.35">
      <c r="A332" s="8">
        <v>448971</v>
      </c>
      <c r="B332" s="8">
        <v>133653</v>
      </c>
      <c r="C332" s="8" t="s">
        <v>188</v>
      </c>
      <c r="D332" s="8">
        <v>90358</v>
      </c>
      <c r="E332" s="8" t="s">
        <v>511</v>
      </c>
      <c r="F332" s="8">
        <v>3103151</v>
      </c>
      <c r="G332" s="8">
        <v>0.12</v>
      </c>
      <c r="H332" s="8" t="s">
        <v>190</v>
      </c>
      <c r="I332" s="59">
        <v>45001</v>
      </c>
      <c r="J332" s="8" t="s">
        <v>202</v>
      </c>
      <c r="K332" s="8" t="s">
        <v>213</v>
      </c>
      <c r="L332" s="8" t="s">
        <v>193</v>
      </c>
      <c r="M332" s="8" t="s">
        <v>195</v>
      </c>
      <c r="N332" s="8" t="s">
        <v>195</v>
      </c>
      <c r="O332" s="8" t="s">
        <v>196</v>
      </c>
      <c r="P332" s="8" t="s">
        <v>512</v>
      </c>
      <c r="R332" s="8" t="s">
        <v>513</v>
      </c>
      <c r="S332" s="8" t="s">
        <v>330</v>
      </c>
      <c r="T332" s="8" t="s">
        <v>201</v>
      </c>
      <c r="U332" s="8" t="s">
        <v>202</v>
      </c>
      <c r="V332" s="59">
        <v>45512</v>
      </c>
      <c r="W332" s="8" t="s">
        <v>203</v>
      </c>
      <c r="X332" s="8" t="s">
        <v>211</v>
      </c>
      <c r="Y332" s="8">
        <v>1</v>
      </c>
      <c r="Z332" s="8">
        <v>1</v>
      </c>
      <c r="AA332" s="8">
        <v>0</v>
      </c>
      <c r="AB332" s="8">
        <v>0</v>
      </c>
      <c r="AC332" s="8">
        <v>0</v>
      </c>
      <c r="AD332" s="8">
        <v>0</v>
      </c>
      <c r="AE332" s="8">
        <v>0</v>
      </c>
      <c r="AF332" s="8">
        <f t="shared" si="20"/>
        <v>1</v>
      </c>
      <c r="AG332" s="8">
        <f t="shared" si="21"/>
        <v>0</v>
      </c>
      <c r="AH332" s="8">
        <f t="shared" si="22"/>
        <v>1</v>
      </c>
      <c r="AI332" s="8">
        <f t="shared" si="23"/>
        <v>0</v>
      </c>
      <c r="AJ332" s="8" t="s">
        <v>513</v>
      </c>
      <c r="AK332" s="8" t="s">
        <v>205</v>
      </c>
      <c r="AL332" s="8" t="s">
        <v>647</v>
      </c>
    </row>
    <row r="333" spans="1:38" x14ac:dyDescent="0.35">
      <c r="A333" s="8">
        <v>453479</v>
      </c>
      <c r="B333" s="8">
        <v>118265</v>
      </c>
      <c r="C333" s="8" t="s">
        <v>188</v>
      </c>
      <c r="D333" s="8">
        <v>90360</v>
      </c>
      <c r="E333" s="8" t="s">
        <v>912</v>
      </c>
      <c r="F333" s="8">
        <v>3103152</v>
      </c>
      <c r="G333" s="8">
        <v>0.02</v>
      </c>
      <c r="H333" s="8" t="s">
        <v>293</v>
      </c>
      <c r="I333" s="59">
        <v>44971</v>
      </c>
      <c r="J333" s="8" t="s">
        <v>202</v>
      </c>
      <c r="K333" s="8" t="s">
        <v>213</v>
      </c>
      <c r="L333" s="8" t="s">
        <v>193</v>
      </c>
      <c r="M333" s="8" t="s">
        <v>223</v>
      </c>
      <c r="N333" s="8" t="s">
        <v>195</v>
      </c>
      <c r="O333" s="8" t="s">
        <v>210</v>
      </c>
      <c r="P333" s="8" t="s">
        <v>913</v>
      </c>
      <c r="Q333" s="8" t="s">
        <v>821</v>
      </c>
      <c r="R333" s="8" t="s">
        <v>318</v>
      </c>
      <c r="S333" s="8" t="s">
        <v>914</v>
      </c>
      <c r="T333" s="8" t="s">
        <v>201</v>
      </c>
      <c r="U333" s="8" t="s">
        <v>191</v>
      </c>
      <c r="W333" s="8" t="s">
        <v>203</v>
      </c>
      <c r="X333" s="8" t="s">
        <v>204</v>
      </c>
      <c r="Y333" s="8">
        <v>1</v>
      </c>
      <c r="Z333" s="8">
        <v>1</v>
      </c>
      <c r="AA333" s="8">
        <v>0</v>
      </c>
      <c r="AB333" s="8">
        <v>0</v>
      </c>
      <c r="AC333" s="8">
        <v>0</v>
      </c>
      <c r="AD333" s="8">
        <v>0</v>
      </c>
      <c r="AE333" s="8">
        <v>0</v>
      </c>
      <c r="AF333" s="8">
        <f t="shared" si="20"/>
        <v>1</v>
      </c>
      <c r="AG333" s="8">
        <f t="shared" si="21"/>
        <v>0</v>
      </c>
      <c r="AH333" s="8">
        <f t="shared" si="22"/>
        <v>1</v>
      </c>
      <c r="AI333" s="8">
        <f t="shared" si="23"/>
        <v>0</v>
      </c>
      <c r="AJ333" s="8" t="s">
        <v>658</v>
      </c>
      <c r="AK333" s="8" t="s">
        <v>241</v>
      </c>
      <c r="AL333" s="8" t="s">
        <v>647</v>
      </c>
    </row>
    <row r="334" spans="1:38" x14ac:dyDescent="0.35">
      <c r="A334" s="8">
        <v>455758</v>
      </c>
      <c r="B334" s="8">
        <v>108975</v>
      </c>
      <c r="C334" s="8" t="s">
        <v>188</v>
      </c>
      <c r="D334" s="8">
        <v>90364</v>
      </c>
      <c r="E334" s="8" t="s">
        <v>915</v>
      </c>
      <c r="F334" s="8">
        <v>3103948</v>
      </c>
      <c r="G334" s="8">
        <v>0.01</v>
      </c>
      <c r="H334" s="8" t="s">
        <v>190</v>
      </c>
      <c r="I334" s="59">
        <v>45013</v>
      </c>
      <c r="J334" s="8" t="s">
        <v>202</v>
      </c>
      <c r="K334" s="8" t="s">
        <v>213</v>
      </c>
      <c r="L334" s="8" t="s">
        <v>193</v>
      </c>
      <c r="M334" s="8" t="s">
        <v>195</v>
      </c>
      <c r="N334" s="8" t="s">
        <v>195</v>
      </c>
      <c r="O334" s="8" t="s">
        <v>210</v>
      </c>
      <c r="P334" s="8" t="s">
        <v>916</v>
      </c>
      <c r="R334" s="8" t="s">
        <v>256</v>
      </c>
      <c r="S334" s="8" t="s">
        <v>917</v>
      </c>
      <c r="T334" s="8" t="s">
        <v>201</v>
      </c>
      <c r="U334" s="8" t="s">
        <v>202</v>
      </c>
      <c r="W334" s="8" t="s">
        <v>203</v>
      </c>
      <c r="X334" s="8" t="s">
        <v>554</v>
      </c>
      <c r="Y334" s="8">
        <v>1</v>
      </c>
      <c r="Z334" s="8">
        <v>1</v>
      </c>
      <c r="AA334" s="8">
        <v>0</v>
      </c>
      <c r="AB334" s="8">
        <v>0</v>
      </c>
      <c r="AC334" s="8">
        <v>0</v>
      </c>
      <c r="AD334" s="8">
        <v>0</v>
      </c>
      <c r="AE334" s="8">
        <v>0</v>
      </c>
      <c r="AF334" s="8">
        <f t="shared" si="20"/>
        <v>1</v>
      </c>
      <c r="AG334" s="8">
        <f t="shared" si="21"/>
        <v>0</v>
      </c>
      <c r="AH334" s="8">
        <f t="shared" si="22"/>
        <v>1</v>
      </c>
      <c r="AI334" s="8">
        <f t="shared" si="23"/>
        <v>0</v>
      </c>
      <c r="AJ334" s="8" t="s">
        <v>658</v>
      </c>
      <c r="AK334" s="8" t="s">
        <v>241</v>
      </c>
      <c r="AL334" s="8" t="s">
        <v>647</v>
      </c>
    </row>
    <row r="335" spans="1:38" x14ac:dyDescent="0.35">
      <c r="A335" s="8">
        <v>441243</v>
      </c>
      <c r="B335" s="8">
        <v>126884</v>
      </c>
      <c r="C335" s="8" t="s">
        <v>188</v>
      </c>
      <c r="D335" s="8">
        <v>90365</v>
      </c>
      <c r="E335" s="8" t="s">
        <v>918</v>
      </c>
      <c r="F335" s="8">
        <v>3103949</v>
      </c>
      <c r="G335" s="8">
        <v>0.21</v>
      </c>
      <c r="H335" s="8" t="s">
        <v>293</v>
      </c>
      <c r="I335" s="59">
        <v>44967</v>
      </c>
      <c r="J335" s="8" t="s">
        <v>202</v>
      </c>
      <c r="K335" s="8" t="s">
        <v>213</v>
      </c>
      <c r="L335" s="8" t="s">
        <v>193</v>
      </c>
      <c r="M335" s="8" t="s">
        <v>223</v>
      </c>
      <c r="N335" s="8" t="s">
        <v>195</v>
      </c>
      <c r="O335" s="8" t="s">
        <v>210</v>
      </c>
      <c r="P335" s="8" t="s">
        <v>919</v>
      </c>
      <c r="R335" s="8" t="s">
        <v>920</v>
      </c>
      <c r="S335" s="8" t="s">
        <v>921</v>
      </c>
      <c r="T335" s="8" t="s">
        <v>201</v>
      </c>
      <c r="U335" s="8" t="s">
        <v>191</v>
      </c>
      <c r="V335" s="59">
        <v>45292</v>
      </c>
      <c r="W335" s="8" t="s">
        <v>203</v>
      </c>
      <c r="X335" s="8" t="s">
        <v>231</v>
      </c>
      <c r="Y335" s="8">
        <v>5</v>
      </c>
      <c r="Z335" s="8">
        <v>5</v>
      </c>
      <c r="AA335" s="8">
        <v>5</v>
      </c>
      <c r="AB335" s="8">
        <v>0</v>
      </c>
      <c r="AC335" s="8">
        <v>0</v>
      </c>
      <c r="AD335" s="8">
        <v>0</v>
      </c>
      <c r="AE335" s="8">
        <v>0</v>
      </c>
      <c r="AF335" s="8">
        <f t="shared" si="20"/>
        <v>5</v>
      </c>
      <c r="AG335" s="8">
        <f t="shared" si="21"/>
        <v>0</v>
      </c>
      <c r="AH335" s="8">
        <f t="shared" si="22"/>
        <v>5</v>
      </c>
      <c r="AI335" s="8">
        <f t="shared" si="23"/>
        <v>5</v>
      </c>
      <c r="AJ335" s="8" t="s">
        <v>658</v>
      </c>
      <c r="AK335" s="8" t="s">
        <v>241</v>
      </c>
      <c r="AL335" s="8" t="s">
        <v>647</v>
      </c>
    </row>
    <row r="336" spans="1:38" x14ac:dyDescent="0.35">
      <c r="A336" s="8">
        <v>452929</v>
      </c>
      <c r="B336" s="8">
        <v>113830</v>
      </c>
      <c r="C336" s="8" t="s">
        <v>188</v>
      </c>
      <c r="D336" s="8">
        <v>90326</v>
      </c>
      <c r="E336" s="8" t="s">
        <v>504</v>
      </c>
      <c r="F336" s="8">
        <v>3101527</v>
      </c>
      <c r="G336" s="8">
        <v>0.69</v>
      </c>
      <c r="H336" s="8" t="s">
        <v>190</v>
      </c>
      <c r="I336" s="59">
        <v>44971</v>
      </c>
      <c r="J336" s="8" t="s">
        <v>202</v>
      </c>
      <c r="K336" s="8" t="s">
        <v>213</v>
      </c>
      <c r="L336" s="8" t="s">
        <v>230</v>
      </c>
      <c r="M336" s="8" t="s">
        <v>223</v>
      </c>
      <c r="N336" s="8" t="s">
        <v>195</v>
      </c>
      <c r="O336" s="8" t="s">
        <v>224</v>
      </c>
      <c r="P336" s="8" t="s">
        <v>505</v>
      </c>
      <c r="R336" s="8" t="s">
        <v>412</v>
      </c>
      <c r="S336" s="8" t="s">
        <v>506</v>
      </c>
      <c r="T336" s="8" t="s">
        <v>201</v>
      </c>
      <c r="U336" s="8" t="s">
        <v>191</v>
      </c>
      <c r="V336" s="59">
        <v>45432</v>
      </c>
      <c r="W336" s="8" t="s">
        <v>203</v>
      </c>
      <c r="X336" s="8" t="s">
        <v>206</v>
      </c>
      <c r="Y336" s="8">
        <v>1</v>
      </c>
      <c r="Z336" s="8">
        <v>1</v>
      </c>
      <c r="AA336" s="8">
        <v>1</v>
      </c>
      <c r="AB336" s="8">
        <v>0</v>
      </c>
      <c r="AC336" s="8">
        <v>0</v>
      </c>
      <c r="AD336" s="8">
        <v>0</v>
      </c>
      <c r="AE336" s="8">
        <v>0</v>
      </c>
      <c r="AF336" s="8">
        <f t="shared" si="20"/>
        <v>1</v>
      </c>
      <c r="AG336" s="8">
        <f t="shared" si="21"/>
        <v>0</v>
      </c>
      <c r="AH336" s="8">
        <f t="shared" si="22"/>
        <v>1</v>
      </c>
      <c r="AI336" s="8">
        <f t="shared" si="23"/>
        <v>1</v>
      </c>
      <c r="AJ336" s="8" t="s">
        <v>658</v>
      </c>
      <c r="AK336" s="8" t="s">
        <v>241</v>
      </c>
      <c r="AL336" s="8" t="s">
        <v>647</v>
      </c>
    </row>
    <row r="337" spans="1:38" x14ac:dyDescent="0.35">
      <c r="A337" s="8">
        <v>458493</v>
      </c>
      <c r="B337" s="8">
        <v>132780</v>
      </c>
      <c r="C337" s="8" t="s">
        <v>188</v>
      </c>
      <c r="D337" s="8">
        <v>90470</v>
      </c>
      <c r="E337" s="8" t="s">
        <v>922</v>
      </c>
      <c r="F337" s="8">
        <v>3105954</v>
      </c>
      <c r="G337" s="8">
        <v>0.04</v>
      </c>
      <c r="H337" s="8" t="s">
        <v>293</v>
      </c>
      <c r="I337" s="59">
        <v>45037</v>
      </c>
      <c r="J337" s="8" t="s">
        <v>202</v>
      </c>
      <c r="K337" s="8" t="s">
        <v>213</v>
      </c>
      <c r="L337" s="8" t="s">
        <v>193</v>
      </c>
      <c r="M337" s="8" t="s">
        <v>194</v>
      </c>
      <c r="N337" s="8" t="s">
        <v>195</v>
      </c>
      <c r="O337" s="8" t="s">
        <v>196</v>
      </c>
      <c r="P337" s="8" t="s">
        <v>923</v>
      </c>
      <c r="R337" s="8" t="s">
        <v>300</v>
      </c>
      <c r="S337" s="8" t="s">
        <v>924</v>
      </c>
      <c r="T337" s="8" t="s">
        <v>201</v>
      </c>
      <c r="U337" s="8" t="s">
        <v>202</v>
      </c>
      <c r="V337" s="59">
        <v>45658</v>
      </c>
      <c r="W337" s="8" t="s">
        <v>207</v>
      </c>
      <c r="X337" s="8" t="s">
        <v>231</v>
      </c>
      <c r="Y337" s="8">
        <v>7</v>
      </c>
      <c r="Z337" s="8">
        <v>7</v>
      </c>
      <c r="AA337" s="8">
        <v>0</v>
      </c>
      <c r="AB337" s="8">
        <v>0</v>
      </c>
      <c r="AC337" s="8">
        <v>0</v>
      </c>
      <c r="AD337" s="8">
        <v>0</v>
      </c>
      <c r="AE337" s="8">
        <v>0</v>
      </c>
      <c r="AF337" s="8">
        <f t="shared" si="20"/>
        <v>7</v>
      </c>
      <c r="AG337" s="8">
        <f t="shared" si="21"/>
        <v>0</v>
      </c>
      <c r="AH337" s="8">
        <f t="shared" si="22"/>
        <v>7</v>
      </c>
      <c r="AI337" s="8">
        <f t="shared" si="23"/>
        <v>0</v>
      </c>
      <c r="AJ337" s="8" t="s">
        <v>658</v>
      </c>
      <c r="AK337" s="8" t="s">
        <v>241</v>
      </c>
      <c r="AL337" s="8" t="s">
        <v>647</v>
      </c>
    </row>
    <row r="338" spans="1:38" x14ac:dyDescent="0.35">
      <c r="A338" s="8">
        <v>458493</v>
      </c>
      <c r="B338" s="8">
        <v>132780</v>
      </c>
      <c r="C338" s="8" t="s">
        <v>188</v>
      </c>
      <c r="D338" s="8">
        <v>90470</v>
      </c>
      <c r="E338" s="8" t="s">
        <v>922</v>
      </c>
      <c r="F338" s="8">
        <v>3105954</v>
      </c>
      <c r="G338" s="8">
        <v>0.04</v>
      </c>
      <c r="H338" s="8" t="s">
        <v>293</v>
      </c>
      <c r="I338" s="59">
        <v>45037</v>
      </c>
      <c r="J338" s="8" t="s">
        <v>202</v>
      </c>
      <c r="K338" s="8" t="s">
        <v>213</v>
      </c>
      <c r="L338" s="8" t="s">
        <v>193</v>
      </c>
      <c r="M338" s="8" t="s">
        <v>194</v>
      </c>
      <c r="N338" s="8" t="s">
        <v>195</v>
      </c>
      <c r="O338" s="8" t="s">
        <v>196</v>
      </c>
      <c r="P338" s="8" t="s">
        <v>923</v>
      </c>
      <c r="R338" s="8" t="s">
        <v>300</v>
      </c>
      <c r="S338" s="8" t="s">
        <v>924</v>
      </c>
      <c r="T338" s="8" t="s">
        <v>201</v>
      </c>
      <c r="U338" s="8" t="s">
        <v>202</v>
      </c>
      <c r="V338" s="59">
        <v>45658</v>
      </c>
      <c r="W338" s="8" t="s">
        <v>207</v>
      </c>
      <c r="X338" s="8" t="s">
        <v>204</v>
      </c>
      <c r="Y338" s="8">
        <v>1</v>
      </c>
      <c r="Z338" s="8">
        <v>1</v>
      </c>
      <c r="AA338" s="8">
        <v>0</v>
      </c>
      <c r="AB338" s="8">
        <v>0</v>
      </c>
      <c r="AC338" s="8">
        <v>0</v>
      </c>
      <c r="AD338" s="8">
        <v>0</v>
      </c>
      <c r="AE338" s="8">
        <v>0</v>
      </c>
      <c r="AF338" s="8">
        <f t="shared" si="20"/>
        <v>1</v>
      </c>
      <c r="AG338" s="8">
        <f t="shared" si="21"/>
        <v>0</v>
      </c>
      <c r="AH338" s="8">
        <f t="shared" si="22"/>
        <v>1</v>
      </c>
      <c r="AI338" s="8">
        <f t="shared" si="23"/>
        <v>0</v>
      </c>
      <c r="AJ338" s="8" t="s">
        <v>658</v>
      </c>
      <c r="AK338" s="8" t="s">
        <v>241</v>
      </c>
      <c r="AL338" s="8" t="s">
        <v>647</v>
      </c>
    </row>
    <row r="339" spans="1:38" x14ac:dyDescent="0.35">
      <c r="A339" s="8">
        <v>448132</v>
      </c>
      <c r="B339" s="8">
        <v>129024</v>
      </c>
      <c r="C339" s="8" t="s">
        <v>188</v>
      </c>
      <c r="D339" s="8">
        <v>90547</v>
      </c>
      <c r="E339" s="8" t="s">
        <v>925</v>
      </c>
      <c r="F339" s="8">
        <v>3108794</v>
      </c>
      <c r="G339" s="8">
        <v>0.02</v>
      </c>
      <c r="H339" s="8" t="s">
        <v>190</v>
      </c>
      <c r="I339" s="59">
        <v>45042</v>
      </c>
      <c r="J339" s="8" t="s">
        <v>191</v>
      </c>
      <c r="K339" s="8" t="s">
        <v>213</v>
      </c>
      <c r="L339" s="8" t="s">
        <v>193</v>
      </c>
      <c r="M339" s="8" t="s">
        <v>195</v>
      </c>
      <c r="N339" s="8" t="s">
        <v>531</v>
      </c>
      <c r="O339" s="8" t="s">
        <v>210</v>
      </c>
      <c r="P339" s="8" t="s">
        <v>926</v>
      </c>
      <c r="R339" s="8" t="s">
        <v>188</v>
      </c>
      <c r="S339" s="8" t="s">
        <v>927</v>
      </c>
      <c r="T339" s="8" t="s">
        <v>201</v>
      </c>
      <c r="U339" s="8" t="s">
        <v>202</v>
      </c>
      <c r="W339" s="8" t="s">
        <v>587</v>
      </c>
      <c r="X339" s="8" t="s">
        <v>206</v>
      </c>
      <c r="Y339" s="8">
        <v>0</v>
      </c>
      <c r="Z339" s="8">
        <v>0</v>
      </c>
      <c r="AA339" s="8">
        <v>0</v>
      </c>
      <c r="AB339" s="8">
        <v>0</v>
      </c>
      <c r="AC339" s="8">
        <v>1</v>
      </c>
      <c r="AD339" s="8">
        <v>1</v>
      </c>
      <c r="AE339" s="8">
        <v>0</v>
      </c>
      <c r="AF339" s="8">
        <f t="shared" si="20"/>
        <v>0</v>
      </c>
      <c r="AG339" s="8">
        <f t="shared" si="21"/>
        <v>1</v>
      </c>
      <c r="AH339" s="8">
        <f t="shared" si="22"/>
        <v>-1</v>
      </c>
      <c r="AI339" s="8">
        <f t="shared" si="23"/>
        <v>0</v>
      </c>
      <c r="AJ339" s="8" t="s">
        <v>658</v>
      </c>
      <c r="AK339" s="8" t="s">
        <v>241</v>
      </c>
      <c r="AL339" s="8" t="s">
        <v>647</v>
      </c>
    </row>
    <row r="340" spans="1:38" x14ac:dyDescent="0.35">
      <c r="A340" s="8">
        <v>447357</v>
      </c>
      <c r="B340" s="8">
        <v>129004</v>
      </c>
      <c r="C340" s="8" t="s">
        <v>188</v>
      </c>
      <c r="D340" s="8">
        <v>90548</v>
      </c>
      <c r="E340" s="8" t="s">
        <v>928</v>
      </c>
      <c r="F340" s="8">
        <v>3108795</v>
      </c>
      <c r="G340" s="8">
        <v>0.03</v>
      </c>
      <c r="H340" s="8" t="s">
        <v>190</v>
      </c>
      <c r="I340" s="59">
        <v>45030</v>
      </c>
      <c r="J340" s="8" t="s">
        <v>191</v>
      </c>
      <c r="K340" s="8" t="s">
        <v>213</v>
      </c>
      <c r="L340" s="8" t="s">
        <v>193</v>
      </c>
      <c r="M340" s="8" t="s">
        <v>556</v>
      </c>
      <c r="N340" s="8" t="s">
        <v>929</v>
      </c>
      <c r="O340" s="8" t="s">
        <v>210</v>
      </c>
      <c r="P340" s="8" t="s">
        <v>930</v>
      </c>
      <c r="R340" s="8" t="s">
        <v>188</v>
      </c>
      <c r="S340" s="8" t="s">
        <v>931</v>
      </c>
      <c r="T340" s="8" t="s">
        <v>201</v>
      </c>
      <c r="U340" s="8" t="s">
        <v>202</v>
      </c>
      <c r="W340" s="8" t="s">
        <v>559</v>
      </c>
      <c r="X340" s="8" t="s">
        <v>231</v>
      </c>
      <c r="Y340" s="8">
        <v>0</v>
      </c>
      <c r="Z340" s="8">
        <v>0</v>
      </c>
      <c r="AA340" s="8">
        <v>0</v>
      </c>
      <c r="AB340" s="8">
        <v>0</v>
      </c>
      <c r="AC340" s="8">
        <v>1</v>
      </c>
      <c r="AD340" s="8">
        <v>1</v>
      </c>
      <c r="AE340" s="8">
        <v>0</v>
      </c>
      <c r="AF340" s="8">
        <f t="shared" si="20"/>
        <v>0</v>
      </c>
      <c r="AG340" s="8">
        <f t="shared" si="21"/>
        <v>1</v>
      </c>
      <c r="AH340" s="8">
        <f t="shared" si="22"/>
        <v>-1</v>
      </c>
      <c r="AI340" s="8">
        <f t="shared" si="23"/>
        <v>0</v>
      </c>
      <c r="AJ340" s="8" t="s">
        <v>188</v>
      </c>
      <c r="AK340" s="8" t="s">
        <v>217</v>
      </c>
      <c r="AL340" s="8" t="s">
        <v>647</v>
      </c>
    </row>
    <row r="341" spans="1:38" x14ac:dyDescent="0.35">
      <c r="A341" s="8">
        <v>444422</v>
      </c>
      <c r="B341" s="8">
        <v>128253</v>
      </c>
      <c r="C341" s="8" t="s">
        <v>188</v>
      </c>
      <c r="D341" s="8">
        <v>90554</v>
      </c>
      <c r="E341" s="8" t="s">
        <v>932</v>
      </c>
      <c r="F341" s="8">
        <v>3108796</v>
      </c>
      <c r="G341" s="8">
        <v>0.19</v>
      </c>
      <c r="H341" s="8" t="s">
        <v>190</v>
      </c>
      <c r="I341" s="59">
        <v>45033</v>
      </c>
      <c r="J341" s="8" t="s">
        <v>202</v>
      </c>
      <c r="K341" s="8" t="s">
        <v>213</v>
      </c>
      <c r="L341" s="8" t="s">
        <v>193</v>
      </c>
      <c r="M341" s="8" t="s">
        <v>195</v>
      </c>
      <c r="N341" s="8" t="s">
        <v>195</v>
      </c>
      <c r="O341" s="8" t="s">
        <v>196</v>
      </c>
      <c r="P341" s="8" t="s">
        <v>933</v>
      </c>
      <c r="R341" s="8" t="s">
        <v>934</v>
      </c>
      <c r="S341" s="8" t="s">
        <v>935</v>
      </c>
      <c r="T341" s="8" t="s">
        <v>201</v>
      </c>
      <c r="U341" s="8" t="s">
        <v>202</v>
      </c>
      <c r="W341" s="8" t="s">
        <v>203</v>
      </c>
      <c r="X341" s="8" t="s">
        <v>206</v>
      </c>
      <c r="Y341" s="8">
        <v>1</v>
      </c>
      <c r="Z341" s="8">
        <v>1</v>
      </c>
      <c r="AA341" s="8">
        <v>0</v>
      </c>
      <c r="AB341" s="8">
        <v>0</v>
      </c>
      <c r="AC341" s="8">
        <v>0</v>
      </c>
      <c r="AD341" s="8">
        <v>0</v>
      </c>
      <c r="AE341" s="8">
        <v>0</v>
      </c>
      <c r="AF341" s="8">
        <f t="shared" si="20"/>
        <v>1</v>
      </c>
      <c r="AG341" s="8">
        <f t="shared" si="21"/>
        <v>0</v>
      </c>
      <c r="AH341" s="8">
        <f t="shared" si="22"/>
        <v>1</v>
      </c>
      <c r="AI341" s="8">
        <f t="shared" si="23"/>
        <v>0</v>
      </c>
      <c r="AJ341" s="8" t="s">
        <v>658</v>
      </c>
      <c r="AK341" s="8" t="s">
        <v>241</v>
      </c>
      <c r="AL341" s="8" t="s">
        <v>647</v>
      </c>
    </row>
    <row r="342" spans="1:38" x14ac:dyDescent="0.35">
      <c r="A342" s="8">
        <v>446765</v>
      </c>
      <c r="B342" s="8">
        <v>125001</v>
      </c>
      <c r="C342" s="8" t="s">
        <v>188</v>
      </c>
      <c r="D342" s="8">
        <v>90557</v>
      </c>
      <c r="E342" s="8" t="s">
        <v>936</v>
      </c>
      <c r="F342" s="8">
        <v>3108798</v>
      </c>
      <c r="G342" s="8">
        <v>0.14000000000000001</v>
      </c>
      <c r="H342" s="8" t="s">
        <v>190</v>
      </c>
      <c r="I342" s="59">
        <v>45035</v>
      </c>
      <c r="J342" s="8" t="s">
        <v>202</v>
      </c>
      <c r="K342" s="8" t="s">
        <v>213</v>
      </c>
      <c r="L342" s="8" t="s">
        <v>193</v>
      </c>
      <c r="M342" s="8" t="s">
        <v>195</v>
      </c>
      <c r="N342" s="8" t="s">
        <v>195</v>
      </c>
      <c r="O342" s="8" t="s">
        <v>196</v>
      </c>
      <c r="P342" s="8" t="s">
        <v>937</v>
      </c>
      <c r="R342" s="8" t="s">
        <v>938</v>
      </c>
      <c r="S342" s="8" t="s">
        <v>818</v>
      </c>
      <c r="T342" s="8" t="s">
        <v>201</v>
      </c>
      <c r="U342" s="8" t="s">
        <v>202</v>
      </c>
      <c r="V342" s="59">
        <v>45245</v>
      </c>
      <c r="W342" s="8" t="s">
        <v>203</v>
      </c>
      <c r="X342" s="8" t="s">
        <v>204</v>
      </c>
      <c r="Y342" s="8">
        <v>0</v>
      </c>
      <c r="Z342" s="8">
        <v>0</v>
      </c>
      <c r="AA342" s="8">
        <v>0</v>
      </c>
      <c r="AB342" s="8">
        <v>0</v>
      </c>
      <c r="AC342" s="8">
        <v>1</v>
      </c>
      <c r="AD342" s="8">
        <v>1</v>
      </c>
      <c r="AE342" s="8">
        <v>1</v>
      </c>
      <c r="AF342" s="8">
        <f t="shared" si="20"/>
        <v>0</v>
      </c>
      <c r="AG342" s="8">
        <f t="shared" si="21"/>
        <v>0</v>
      </c>
      <c r="AH342" s="8">
        <f t="shared" si="22"/>
        <v>0</v>
      </c>
      <c r="AI342" s="8">
        <f t="shared" si="23"/>
        <v>0</v>
      </c>
      <c r="AJ342" s="8" t="s">
        <v>658</v>
      </c>
      <c r="AK342" s="8" t="s">
        <v>241</v>
      </c>
      <c r="AL342" s="8" t="s">
        <v>647</v>
      </c>
    </row>
    <row r="343" spans="1:38" x14ac:dyDescent="0.35">
      <c r="A343" s="8">
        <v>446765</v>
      </c>
      <c r="B343" s="8">
        <v>125001</v>
      </c>
      <c r="C343" s="8" t="s">
        <v>188</v>
      </c>
      <c r="D343" s="8">
        <v>90557</v>
      </c>
      <c r="E343" s="8" t="s">
        <v>936</v>
      </c>
      <c r="F343" s="8">
        <v>3108798</v>
      </c>
      <c r="G343" s="8">
        <v>0.14000000000000001</v>
      </c>
      <c r="H343" s="8" t="s">
        <v>190</v>
      </c>
      <c r="I343" s="59">
        <v>45035</v>
      </c>
      <c r="J343" s="8" t="s">
        <v>202</v>
      </c>
      <c r="K343" s="8" t="s">
        <v>213</v>
      </c>
      <c r="L343" s="8" t="s">
        <v>193</v>
      </c>
      <c r="M343" s="8" t="s">
        <v>195</v>
      </c>
      <c r="N343" s="8" t="s">
        <v>195</v>
      </c>
      <c r="O343" s="8" t="s">
        <v>196</v>
      </c>
      <c r="P343" s="8" t="s">
        <v>937</v>
      </c>
      <c r="R343" s="8" t="s">
        <v>938</v>
      </c>
      <c r="S343" s="8" t="s">
        <v>818</v>
      </c>
      <c r="T343" s="8" t="s">
        <v>201</v>
      </c>
      <c r="U343" s="8" t="s">
        <v>202</v>
      </c>
      <c r="V343" s="59">
        <v>45245</v>
      </c>
      <c r="W343" s="8" t="s">
        <v>203</v>
      </c>
      <c r="X343" s="8" t="s">
        <v>206</v>
      </c>
      <c r="Y343" s="8">
        <v>1</v>
      </c>
      <c r="Z343" s="8">
        <v>1</v>
      </c>
      <c r="AA343" s="8">
        <v>1</v>
      </c>
      <c r="AB343" s="8">
        <v>0</v>
      </c>
      <c r="AC343" s="8">
        <v>0</v>
      </c>
      <c r="AD343" s="8">
        <v>0</v>
      </c>
      <c r="AE343" s="8">
        <v>0</v>
      </c>
      <c r="AF343" s="8">
        <f t="shared" si="20"/>
        <v>1</v>
      </c>
      <c r="AG343" s="8">
        <f t="shared" si="21"/>
        <v>0</v>
      </c>
      <c r="AH343" s="8">
        <f t="shared" si="22"/>
        <v>1</v>
      </c>
      <c r="AI343" s="8">
        <f t="shared" si="23"/>
        <v>1</v>
      </c>
      <c r="AJ343" s="8" t="s">
        <v>658</v>
      </c>
      <c r="AK343" s="8" t="s">
        <v>241</v>
      </c>
      <c r="AL343" s="8" t="s">
        <v>647</v>
      </c>
    </row>
    <row r="344" spans="1:38" x14ac:dyDescent="0.35">
      <c r="A344" s="8">
        <v>455300</v>
      </c>
      <c r="B344" s="8">
        <v>117466</v>
      </c>
      <c r="C344" s="8" t="s">
        <v>188</v>
      </c>
      <c r="D344" s="8">
        <v>90558</v>
      </c>
      <c r="E344" s="8" t="s">
        <v>530</v>
      </c>
      <c r="F344" s="8">
        <v>3108799</v>
      </c>
      <c r="G344" s="8">
        <v>0.31</v>
      </c>
      <c r="H344" s="8" t="s">
        <v>190</v>
      </c>
      <c r="I344" s="59">
        <v>45033</v>
      </c>
      <c r="J344" s="8" t="s">
        <v>202</v>
      </c>
      <c r="K344" s="8" t="s">
        <v>192</v>
      </c>
      <c r="L344" s="8" t="s">
        <v>193</v>
      </c>
      <c r="M344" s="8" t="s">
        <v>531</v>
      </c>
      <c r="N344" s="8" t="s">
        <v>195</v>
      </c>
      <c r="O344" s="8" t="s">
        <v>196</v>
      </c>
      <c r="P344" s="8" t="s">
        <v>532</v>
      </c>
      <c r="R344" s="8" t="s">
        <v>199</v>
      </c>
      <c r="S344" s="8" t="s">
        <v>533</v>
      </c>
      <c r="T344" s="8" t="s">
        <v>201</v>
      </c>
      <c r="U344" s="8" t="s">
        <v>202</v>
      </c>
      <c r="V344" s="59">
        <v>45292</v>
      </c>
      <c r="W344" s="8" t="s">
        <v>203</v>
      </c>
      <c r="X344" s="8" t="s">
        <v>206</v>
      </c>
      <c r="Y344" s="8">
        <v>6</v>
      </c>
      <c r="Z344" s="8">
        <v>6</v>
      </c>
      <c r="AA344" s="8">
        <v>0</v>
      </c>
      <c r="AB344" s="8">
        <v>0</v>
      </c>
      <c r="AC344" s="8">
        <v>0</v>
      </c>
      <c r="AD344" s="8">
        <v>0</v>
      </c>
      <c r="AE344" s="8">
        <v>0</v>
      </c>
      <c r="AF344" s="8">
        <f t="shared" si="20"/>
        <v>6</v>
      </c>
      <c r="AG344" s="8">
        <f t="shared" si="21"/>
        <v>0</v>
      </c>
      <c r="AH344" s="8">
        <f t="shared" si="22"/>
        <v>6</v>
      </c>
      <c r="AI344" s="8">
        <f t="shared" si="23"/>
        <v>0</v>
      </c>
      <c r="AJ344" s="8" t="s">
        <v>199</v>
      </c>
      <c r="AK344" s="8" t="s">
        <v>205</v>
      </c>
      <c r="AL344" s="8" t="s">
        <v>647</v>
      </c>
    </row>
    <row r="345" spans="1:38" x14ac:dyDescent="0.35">
      <c r="A345" s="8">
        <v>455300</v>
      </c>
      <c r="B345" s="8">
        <v>117466</v>
      </c>
      <c r="C345" s="8" t="s">
        <v>188</v>
      </c>
      <c r="D345" s="8">
        <v>90558</v>
      </c>
      <c r="E345" s="8" t="s">
        <v>530</v>
      </c>
      <c r="F345" s="8">
        <v>3108799</v>
      </c>
      <c r="G345" s="8">
        <v>0.31</v>
      </c>
      <c r="H345" s="8" t="s">
        <v>190</v>
      </c>
      <c r="I345" s="59">
        <v>45033</v>
      </c>
      <c r="J345" s="8" t="s">
        <v>202</v>
      </c>
      <c r="K345" s="8" t="s">
        <v>192</v>
      </c>
      <c r="L345" s="8" t="s">
        <v>193</v>
      </c>
      <c r="M345" s="8" t="s">
        <v>531</v>
      </c>
      <c r="N345" s="8" t="s">
        <v>195</v>
      </c>
      <c r="O345" s="8" t="s">
        <v>196</v>
      </c>
      <c r="P345" s="8" t="s">
        <v>532</v>
      </c>
      <c r="R345" s="8" t="s">
        <v>199</v>
      </c>
      <c r="S345" s="8" t="s">
        <v>533</v>
      </c>
      <c r="T345" s="8" t="s">
        <v>201</v>
      </c>
      <c r="U345" s="8" t="s">
        <v>202</v>
      </c>
      <c r="V345" s="59">
        <v>45292</v>
      </c>
      <c r="W345" s="8" t="s">
        <v>207</v>
      </c>
      <c r="X345" s="8" t="s">
        <v>206</v>
      </c>
      <c r="Y345" s="8">
        <v>2</v>
      </c>
      <c r="Z345" s="8">
        <v>2</v>
      </c>
      <c r="AA345" s="8">
        <v>2</v>
      </c>
      <c r="AB345" s="8">
        <v>0</v>
      </c>
      <c r="AC345" s="8">
        <v>0</v>
      </c>
      <c r="AD345" s="8">
        <v>0</v>
      </c>
      <c r="AE345" s="8">
        <v>0</v>
      </c>
      <c r="AF345" s="8">
        <f t="shared" si="20"/>
        <v>2</v>
      </c>
      <c r="AG345" s="8">
        <f t="shared" si="21"/>
        <v>0</v>
      </c>
      <c r="AH345" s="8">
        <f t="shared" si="22"/>
        <v>2</v>
      </c>
      <c r="AI345" s="8">
        <f t="shared" si="23"/>
        <v>2</v>
      </c>
      <c r="AJ345" s="8" t="s">
        <v>199</v>
      </c>
      <c r="AK345" s="8" t="s">
        <v>205</v>
      </c>
      <c r="AL345" s="8" t="s">
        <v>647</v>
      </c>
    </row>
    <row r="346" spans="1:38" x14ac:dyDescent="0.35">
      <c r="A346" s="8">
        <v>455300</v>
      </c>
      <c r="B346" s="8">
        <v>117466</v>
      </c>
      <c r="C346" s="8" t="s">
        <v>188</v>
      </c>
      <c r="D346" s="8">
        <v>90558</v>
      </c>
      <c r="E346" s="8" t="s">
        <v>530</v>
      </c>
      <c r="F346" s="8">
        <v>3108799</v>
      </c>
      <c r="G346" s="8">
        <v>0.31</v>
      </c>
      <c r="H346" s="8" t="s">
        <v>190</v>
      </c>
      <c r="I346" s="59">
        <v>45033</v>
      </c>
      <c r="J346" s="8" t="s">
        <v>202</v>
      </c>
      <c r="K346" s="8" t="s">
        <v>192</v>
      </c>
      <c r="L346" s="8" t="s">
        <v>193</v>
      </c>
      <c r="M346" s="8" t="s">
        <v>531</v>
      </c>
      <c r="N346" s="8" t="s">
        <v>195</v>
      </c>
      <c r="O346" s="8" t="s">
        <v>196</v>
      </c>
      <c r="P346" s="8" t="s">
        <v>532</v>
      </c>
      <c r="R346" s="8" t="s">
        <v>199</v>
      </c>
      <c r="S346" s="8" t="s">
        <v>533</v>
      </c>
      <c r="T346" s="8" t="s">
        <v>201</v>
      </c>
      <c r="U346" s="8" t="s">
        <v>202</v>
      </c>
      <c r="V346" s="59">
        <v>45292</v>
      </c>
      <c r="W346" s="8" t="s">
        <v>207</v>
      </c>
      <c r="X346" s="8" t="s">
        <v>204</v>
      </c>
      <c r="Y346" s="8">
        <v>14</v>
      </c>
      <c r="Z346" s="8">
        <v>14</v>
      </c>
      <c r="AA346" s="8">
        <v>14</v>
      </c>
      <c r="AB346" s="8">
        <v>0</v>
      </c>
      <c r="AC346" s="8">
        <v>0</v>
      </c>
      <c r="AD346" s="8">
        <v>0</v>
      </c>
      <c r="AE346" s="8">
        <v>0</v>
      </c>
      <c r="AF346" s="8">
        <f t="shared" si="20"/>
        <v>14</v>
      </c>
      <c r="AG346" s="8">
        <f t="shared" si="21"/>
        <v>0</v>
      </c>
      <c r="AH346" s="8">
        <f t="shared" si="22"/>
        <v>14</v>
      </c>
      <c r="AI346" s="8">
        <f t="shared" si="23"/>
        <v>14</v>
      </c>
      <c r="AJ346" s="8" t="s">
        <v>199</v>
      </c>
      <c r="AK346" s="8" t="s">
        <v>205</v>
      </c>
      <c r="AL346" s="8" t="s">
        <v>647</v>
      </c>
    </row>
    <row r="347" spans="1:38" x14ac:dyDescent="0.35">
      <c r="A347" s="8">
        <v>455300</v>
      </c>
      <c r="B347" s="8">
        <v>117466</v>
      </c>
      <c r="C347" s="8" t="s">
        <v>188</v>
      </c>
      <c r="D347" s="8">
        <v>90558</v>
      </c>
      <c r="E347" s="8" t="s">
        <v>530</v>
      </c>
      <c r="F347" s="8">
        <v>3108799</v>
      </c>
      <c r="G347" s="8">
        <v>0.31</v>
      </c>
      <c r="H347" s="8" t="s">
        <v>190</v>
      </c>
      <c r="I347" s="59">
        <v>45033</v>
      </c>
      <c r="J347" s="8" t="s">
        <v>202</v>
      </c>
      <c r="K347" s="8" t="s">
        <v>192</v>
      </c>
      <c r="L347" s="8" t="s">
        <v>193</v>
      </c>
      <c r="M347" s="8" t="s">
        <v>531</v>
      </c>
      <c r="N347" s="8" t="s">
        <v>195</v>
      </c>
      <c r="O347" s="8" t="s">
        <v>196</v>
      </c>
      <c r="P347" s="8" t="s">
        <v>532</v>
      </c>
      <c r="R347" s="8" t="s">
        <v>199</v>
      </c>
      <c r="S347" s="8" t="s">
        <v>533</v>
      </c>
      <c r="T347" s="8" t="s">
        <v>201</v>
      </c>
      <c r="U347" s="8" t="s">
        <v>202</v>
      </c>
      <c r="V347" s="59">
        <v>45292</v>
      </c>
      <c r="W347" s="8" t="s">
        <v>207</v>
      </c>
      <c r="X347" s="8" t="s">
        <v>231</v>
      </c>
      <c r="Y347" s="8">
        <v>2</v>
      </c>
      <c r="Z347" s="8">
        <v>2</v>
      </c>
      <c r="AA347" s="8">
        <v>2</v>
      </c>
      <c r="AB347" s="8">
        <v>0</v>
      </c>
      <c r="AC347" s="8">
        <v>0</v>
      </c>
      <c r="AD347" s="8">
        <v>0</v>
      </c>
      <c r="AE347" s="8">
        <v>0</v>
      </c>
      <c r="AF347" s="8">
        <f t="shared" si="20"/>
        <v>2</v>
      </c>
      <c r="AG347" s="8">
        <f t="shared" si="21"/>
        <v>0</v>
      </c>
      <c r="AH347" s="8">
        <f t="shared" si="22"/>
        <v>2</v>
      </c>
      <c r="AI347" s="8">
        <f t="shared" si="23"/>
        <v>2</v>
      </c>
      <c r="AJ347" s="8" t="s">
        <v>199</v>
      </c>
      <c r="AK347" s="8" t="s">
        <v>205</v>
      </c>
      <c r="AL347" s="8" t="s">
        <v>647</v>
      </c>
    </row>
    <row r="348" spans="1:38" x14ac:dyDescent="0.35">
      <c r="A348" s="8">
        <v>443651</v>
      </c>
      <c r="B348" s="8">
        <v>131057</v>
      </c>
      <c r="C348" s="8" t="s">
        <v>188</v>
      </c>
      <c r="D348" s="8">
        <v>90559</v>
      </c>
      <c r="E348" s="8" t="s">
        <v>939</v>
      </c>
      <c r="F348" s="8">
        <v>3108800</v>
      </c>
      <c r="G348" s="8">
        <v>0.1</v>
      </c>
      <c r="H348" s="8" t="s">
        <v>190</v>
      </c>
      <c r="I348" s="59">
        <v>45071</v>
      </c>
      <c r="J348" s="8" t="s">
        <v>202</v>
      </c>
      <c r="K348" s="8" t="s">
        <v>213</v>
      </c>
      <c r="L348" s="8" t="s">
        <v>230</v>
      </c>
      <c r="M348" s="8" t="s">
        <v>195</v>
      </c>
      <c r="N348" s="8" t="s">
        <v>195</v>
      </c>
      <c r="O348" s="8" t="s">
        <v>224</v>
      </c>
      <c r="P348" s="8" t="s">
        <v>940</v>
      </c>
      <c r="R348" s="8" t="s">
        <v>357</v>
      </c>
      <c r="S348" s="8" t="s">
        <v>941</v>
      </c>
      <c r="T348" s="8" t="s">
        <v>201</v>
      </c>
      <c r="U348" s="8" t="s">
        <v>191</v>
      </c>
      <c r="W348" s="8" t="s">
        <v>203</v>
      </c>
      <c r="X348" s="8" t="s">
        <v>231</v>
      </c>
      <c r="Y348" s="8">
        <v>3</v>
      </c>
      <c r="Z348" s="8">
        <v>3</v>
      </c>
      <c r="AA348" s="8">
        <v>0</v>
      </c>
      <c r="AB348" s="8">
        <v>0</v>
      </c>
      <c r="AC348" s="8">
        <v>0</v>
      </c>
      <c r="AD348" s="8">
        <v>0</v>
      </c>
      <c r="AE348" s="8">
        <v>0</v>
      </c>
      <c r="AF348" s="8">
        <f t="shared" si="20"/>
        <v>3</v>
      </c>
      <c r="AG348" s="8">
        <f t="shared" si="21"/>
        <v>0</v>
      </c>
      <c r="AH348" s="8">
        <f t="shared" si="22"/>
        <v>3</v>
      </c>
      <c r="AI348" s="8">
        <f t="shared" si="23"/>
        <v>0</v>
      </c>
      <c r="AJ348" s="8" t="s">
        <v>357</v>
      </c>
      <c r="AK348" s="8" t="s">
        <v>360</v>
      </c>
      <c r="AL348" s="8" t="s">
        <v>647</v>
      </c>
    </row>
    <row r="349" spans="1:38" x14ac:dyDescent="0.35">
      <c r="A349" s="8">
        <v>443651</v>
      </c>
      <c r="B349" s="8">
        <v>131057</v>
      </c>
      <c r="C349" s="8" t="s">
        <v>188</v>
      </c>
      <c r="D349" s="8">
        <v>90559</v>
      </c>
      <c r="E349" s="8" t="s">
        <v>939</v>
      </c>
      <c r="F349" s="8">
        <v>3108800</v>
      </c>
      <c r="G349" s="8">
        <v>0.1</v>
      </c>
      <c r="H349" s="8" t="s">
        <v>190</v>
      </c>
      <c r="I349" s="59">
        <v>45071</v>
      </c>
      <c r="J349" s="8" t="s">
        <v>202</v>
      </c>
      <c r="K349" s="8" t="s">
        <v>213</v>
      </c>
      <c r="L349" s="8" t="s">
        <v>230</v>
      </c>
      <c r="M349" s="8" t="s">
        <v>195</v>
      </c>
      <c r="N349" s="8" t="s">
        <v>195</v>
      </c>
      <c r="O349" s="8" t="s">
        <v>224</v>
      </c>
      <c r="P349" s="8" t="s">
        <v>940</v>
      </c>
      <c r="R349" s="8" t="s">
        <v>357</v>
      </c>
      <c r="S349" s="8" t="s">
        <v>941</v>
      </c>
      <c r="T349" s="8" t="s">
        <v>201</v>
      </c>
      <c r="U349" s="8" t="s">
        <v>191</v>
      </c>
      <c r="W349" s="8" t="s">
        <v>203</v>
      </c>
      <c r="X349" s="8" t="s">
        <v>204</v>
      </c>
      <c r="Y349" s="8">
        <v>2</v>
      </c>
      <c r="Z349" s="8">
        <v>2</v>
      </c>
      <c r="AA349" s="8">
        <v>0</v>
      </c>
      <c r="AB349" s="8">
        <v>0</v>
      </c>
      <c r="AC349" s="8">
        <v>0</v>
      </c>
      <c r="AD349" s="8">
        <v>0</v>
      </c>
      <c r="AE349" s="8">
        <v>0</v>
      </c>
      <c r="AF349" s="8">
        <f t="shared" si="20"/>
        <v>2</v>
      </c>
      <c r="AG349" s="8">
        <f t="shared" si="21"/>
        <v>0</v>
      </c>
      <c r="AH349" s="8">
        <f t="shared" si="22"/>
        <v>2</v>
      </c>
      <c r="AI349" s="8">
        <f t="shared" si="23"/>
        <v>0</v>
      </c>
      <c r="AJ349" s="8" t="s">
        <v>357</v>
      </c>
      <c r="AK349" s="8" t="s">
        <v>360</v>
      </c>
      <c r="AL349" s="8" t="s">
        <v>647</v>
      </c>
    </row>
    <row r="350" spans="1:38" x14ac:dyDescent="0.35">
      <c r="A350" s="8">
        <v>452405</v>
      </c>
      <c r="B350" s="8">
        <v>111142</v>
      </c>
      <c r="C350" s="8" t="s">
        <v>188</v>
      </c>
      <c r="D350" s="8">
        <v>72715</v>
      </c>
      <c r="E350" s="8" t="s">
        <v>942</v>
      </c>
      <c r="F350" s="8">
        <v>3109200</v>
      </c>
      <c r="G350" s="8">
        <v>3.59</v>
      </c>
      <c r="H350" s="8" t="s">
        <v>222</v>
      </c>
      <c r="I350" s="59">
        <v>45051</v>
      </c>
      <c r="J350" s="8" t="s">
        <v>191</v>
      </c>
      <c r="K350" s="8" t="s">
        <v>192</v>
      </c>
      <c r="L350" s="8" t="s">
        <v>230</v>
      </c>
      <c r="M350" s="8" t="s">
        <v>515</v>
      </c>
      <c r="N350" s="8" t="s">
        <v>195</v>
      </c>
      <c r="O350" s="8" t="s">
        <v>196</v>
      </c>
      <c r="P350" s="8" t="s">
        <v>266</v>
      </c>
      <c r="R350" s="8" t="s">
        <v>267</v>
      </c>
      <c r="S350" s="8" t="s">
        <v>943</v>
      </c>
      <c r="T350" s="8" t="s">
        <v>201</v>
      </c>
      <c r="U350" s="8" t="s">
        <v>202</v>
      </c>
      <c r="W350" s="8" t="s">
        <v>203</v>
      </c>
      <c r="X350" s="8" t="s">
        <v>204</v>
      </c>
      <c r="Y350" s="8">
        <v>3</v>
      </c>
      <c r="Z350" s="8">
        <v>3</v>
      </c>
      <c r="AA350" s="8">
        <v>0</v>
      </c>
      <c r="AB350" s="8">
        <v>0</v>
      </c>
      <c r="AC350" s="8">
        <v>0</v>
      </c>
      <c r="AD350" s="8">
        <v>0</v>
      </c>
      <c r="AE350" s="8">
        <v>0</v>
      </c>
      <c r="AF350" s="8">
        <f t="shared" si="20"/>
        <v>3</v>
      </c>
      <c r="AG350" s="8">
        <f t="shared" si="21"/>
        <v>0</v>
      </c>
      <c r="AH350" s="8">
        <f t="shared" si="22"/>
        <v>3</v>
      </c>
      <c r="AI350" s="8">
        <f t="shared" si="23"/>
        <v>0</v>
      </c>
      <c r="AJ350" s="8" t="s">
        <v>251</v>
      </c>
      <c r="AK350" s="8" t="s">
        <v>63</v>
      </c>
      <c r="AL350" s="8" t="s">
        <v>670</v>
      </c>
    </row>
    <row r="351" spans="1:38" x14ac:dyDescent="0.35">
      <c r="A351" s="8">
        <v>452405</v>
      </c>
      <c r="B351" s="8">
        <v>111142</v>
      </c>
      <c r="C351" s="8" t="s">
        <v>188</v>
      </c>
      <c r="D351" s="8">
        <v>72715</v>
      </c>
      <c r="E351" s="8" t="s">
        <v>942</v>
      </c>
      <c r="F351" s="8">
        <v>3109200</v>
      </c>
      <c r="G351" s="8">
        <v>3.59</v>
      </c>
      <c r="H351" s="8" t="s">
        <v>222</v>
      </c>
      <c r="I351" s="59">
        <v>45051</v>
      </c>
      <c r="J351" s="8" t="s">
        <v>191</v>
      </c>
      <c r="K351" s="8" t="s">
        <v>192</v>
      </c>
      <c r="L351" s="8" t="s">
        <v>230</v>
      </c>
      <c r="M351" s="8" t="s">
        <v>515</v>
      </c>
      <c r="N351" s="8" t="s">
        <v>195</v>
      </c>
      <c r="O351" s="8" t="s">
        <v>196</v>
      </c>
      <c r="P351" s="8" t="s">
        <v>266</v>
      </c>
      <c r="R351" s="8" t="s">
        <v>267</v>
      </c>
      <c r="S351" s="8" t="s">
        <v>943</v>
      </c>
      <c r="T351" s="8" t="s">
        <v>201</v>
      </c>
      <c r="U351" s="8" t="s">
        <v>202</v>
      </c>
      <c r="W351" s="8" t="s">
        <v>203</v>
      </c>
      <c r="X351" s="8" t="s">
        <v>206</v>
      </c>
      <c r="Y351" s="8">
        <v>3</v>
      </c>
      <c r="Z351" s="8">
        <v>3</v>
      </c>
      <c r="AA351" s="8">
        <v>0</v>
      </c>
      <c r="AB351" s="8">
        <v>0</v>
      </c>
      <c r="AC351" s="8">
        <v>0</v>
      </c>
      <c r="AD351" s="8">
        <v>0</v>
      </c>
      <c r="AE351" s="8">
        <v>0</v>
      </c>
      <c r="AF351" s="8">
        <f t="shared" si="20"/>
        <v>3</v>
      </c>
      <c r="AG351" s="8">
        <f t="shared" si="21"/>
        <v>0</v>
      </c>
      <c r="AH351" s="8">
        <f t="shared" si="22"/>
        <v>3</v>
      </c>
      <c r="AI351" s="8">
        <f t="shared" si="23"/>
        <v>0</v>
      </c>
      <c r="AJ351" s="8" t="s">
        <v>251</v>
      </c>
      <c r="AK351" s="8" t="s">
        <v>63</v>
      </c>
      <c r="AL351" s="8" t="s">
        <v>670</v>
      </c>
    </row>
    <row r="352" spans="1:38" x14ac:dyDescent="0.35">
      <c r="A352" s="8">
        <v>452405</v>
      </c>
      <c r="B352" s="8">
        <v>111142</v>
      </c>
      <c r="C352" s="8" t="s">
        <v>188</v>
      </c>
      <c r="D352" s="8">
        <v>72715</v>
      </c>
      <c r="E352" s="8" t="s">
        <v>942</v>
      </c>
      <c r="F352" s="8">
        <v>3109200</v>
      </c>
      <c r="G352" s="8">
        <v>3.59</v>
      </c>
      <c r="H352" s="8" t="s">
        <v>222</v>
      </c>
      <c r="I352" s="59">
        <v>45051</v>
      </c>
      <c r="J352" s="8" t="s">
        <v>191</v>
      </c>
      <c r="K352" s="8" t="s">
        <v>192</v>
      </c>
      <c r="L352" s="8" t="s">
        <v>193</v>
      </c>
      <c r="M352" s="8" t="s">
        <v>515</v>
      </c>
      <c r="N352" s="8" t="s">
        <v>195</v>
      </c>
      <c r="O352" s="8" t="s">
        <v>196</v>
      </c>
      <c r="P352" s="8" t="s">
        <v>266</v>
      </c>
      <c r="R352" s="8" t="s">
        <v>267</v>
      </c>
      <c r="S352" s="8" t="s">
        <v>943</v>
      </c>
      <c r="T352" s="8" t="s">
        <v>201</v>
      </c>
      <c r="U352" s="8" t="s">
        <v>202</v>
      </c>
      <c r="W352" s="8" t="s">
        <v>203</v>
      </c>
      <c r="X352" s="8" t="s">
        <v>204</v>
      </c>
      <c r="Y352" s="8">
        <v>8</v>
      </c>
      <c r="Z352" s="8">
        <v>8</v>
      </c>
      <c r="AA352" s="8">
        <v>0</v>
      </c>
      <c r="AB352" s="8">
        <v>0</v>
      </c>
      <c r="AC352" s="8">
        <v>0</v>
      </c>
      <c r="AD352" s="8">
        <v>0</v>
      </c>
      <c r="AE352" s="8">
        <v>0</v>
      </c>
      <c r="AF352" s="8">
        <f t="shared" si="20"/>
        <v>8</v>
      </c>
      <c r="AG352" s="8">
        <f t="shared" si="21"/>
        <v>0</v>
      </c>
      <c r="AH352" s="8">
        <f t="shared" si="22"/>
        <v>8</v>
      </c>
      <c r="AI352" s="8">
        <f t="shared" si="23"/>
        <v>0</v>
      </c>
      <c r="AJ352" s="8" t="s">
        <v>251</v>
      </c>
      <c r="AK352" s="8" t="s">
        <v>63</v>
      </c>
      <c r="AL352" s="8" t="s">
        <v>670</v>
      </c>
    </row>
    <row r="353" spans="1:38" x14ac:dyDescent="0.35">
      <c r="A353" s="8">
        <v>452405</v>
      </c>
      <c r="B353" s="8">
        <v>111142</v>
      </c>
      <c r="C353" s="8" t="s">
        <v>188</v>
      </c>
      <c r="D353" s="8">
        <v>72715</v>
      </c>
      <c r="E353" s="8" t="s">
        <v>942</v>
      </c>
      <c r="F353" s="8">
        <v>3109200</v>
      </c>
      <c r="G353" s="8">
        <v>3.59</v>
      </c>
      <c r="H353" s="8" t="s">
        <v>222</v>
      </c>
      <c r="I353" s="59">
        <v>45051</v>
      </c>
      <c r="J353" s="8" t="s">
        <v>191</v>
      </c>
      <c r="K353" s="8" t="s">
        <v>192</v>
      </c>
      <c r="L353" s="8" t="s">
        <v>193</v>
      </c>
      <c r="M353" s="8" t="s">
        <v>515</v>
      </c>
      <c r="N353" s="8" t="s">
        <v>195</v>
      </c>
      <c r="O353" s="8" t="s">
        <v>196</v>
      </c>
      <c r="P353" s="8" t="s">
        <v>266</v>
      </c>
      <c r="R353" s="8" t="s">
        <v>267</v>
      </c>
      <c r="S353" s="8" t="s">
        <v>943</v>
      </c>
      <c r="T353" s="8" t="s">
        <v>201</v>
      </c>
      <c r="U353" s="8" t="s">
        <v>202</v>
      </c>
      <c r="W353" s="8" t="s">
        <v>203</v>
      </c>
      <c r="X353" s="8" t="s">
        <v>206</v>
      </c>
      <c r="Y353" s="8">
        <v>67</v>
      </c>
      <c r="Z353" s="8">
        <v>67</v>
      </c>
      <c r="AA353" s="8">
        <v>0</v>
      </c>
      <c r="AB353" s="8">
        <v>0</v>
      </c>
      <c r="AC353" s="8">
        <v>0</v>
      </c>
      <c r="AD353" s="8">
        <v>0</v>
      </c>
      <c r="AE353" s="8">
        <v>0</v>
      </c>
      <c r="AF353" s="8">
        <f t="shared" si="20"/>
        <v>67</v>
      </c>
      <c r="AG353" s="8">
        <f t="shared" si="21"/>
        <v>0</v>
      </c>
      <c r="AH353" s="8">
        <f t="shared" si="22"/>
        <v>67</v>
      </c>
      <c r="AI353" s="8">
        <f t="shared" si="23"/>
        <v>0</v>
      </c>
      <c r="AJ353" s="8" t="s">
        <v>251</v>
      </c>
      <c r="AK353" s="8" t="s">
        <v>63</v>
      </c>
      <c r="AL353" s="8" t="s">
        <v>670</v>
      </c>
    </row>
    <row r="354" spans="1:38" x14ac:dyDescent="0.35">
      <c r="A354" s="8">
        <v>452405</v>
      </c>
      <c r="B354" s="8">
        <v>111142</v>
      </c>
      <c r="C354" s="8" t="s">
        <v>188</v>
      </c>
      <c r="D354" s="8">
        <v>72715</v>
      </c>
      <c r="E354" s="8" t="s">
        <v>942</v>
      </c>
      <c r="F354" s="8">
        <v>3109200</v>
      </c>
      <c r="G354" s="8">
        <v>3.59</v>
      </c>
      <c r="H354" s="8" t="s">
        <v>222</v>
      </c>
      <c r="I354" s="59">
        <v>45051</v>
      </c>
      <c r="J354" s="8" t="s">
        <v>191</v>
      </c>
      <c r="K354" s="8" t="s">
        <v>192</v>
      </c>
      <c r="L354" s="8" t="s">
        <v>193</v>
      </c>
      <c r="M354" s="8" t="s">
        <v>515</v>
      </c>
      <c r="N354" s="8" t="s">
        <v>195</v>
      </c>
      <c r="O354" s="8" t="s">
        <v>196</v>
      </c>
      <c r="P354" s="8" t="s">
        <v>266</v>
      </c>
      <c r="R354" s="8" t="s">
        <v>267</v>
      </c>
      <c r="S354" s="8" t="s">
        <v>943</v>
      </c>
      <c r="T354" s="8" t="s">
        <v>201</v>
      </c>
      <c r="U354" s="8" t="s">
        <v>202</v>
      </c>
      <c r="W354" s="8" t="s">
        <v>203</v>
      </c>
      <c r="X354" s="8" t="s">
        <v>211</v>
      </c>
      <c r="Y354" s="8">
        <v>24</v>
      </c>
      <c r="Z354" s="8">
        <v>24</v>
      </c>
      <c r="AA354" s="8">
        <v>0</v>
      </c>
      <c r="AB354" s="8">
        <v>0</v>
      </c>
      <c r="AC354" s="8">
        <v>0</v>
      </c>
      <c r="AD354" s="8">
        <v>0</v>
      </c>
      <c r="AE354" s="8">
        <v>0</v>
      </c>
      <c r="AF354" s="8">
        <f t="shared" si="20"/>
        <v>24</v>
      </c>
      <c r="AG354" s="8">
        <f t="shared" si="21"/>
        <v>0</v>
      </c>
      <c r="AH354" s="8">
        <f t="shared" si="22"/>
        <v>24</v>
      </c>
      <c r="AI354" s="8">
        <f t="shared" si="23"/>
        <v>0</v>
      </c>
      <c r="AJ354" s="8" t="s">
        <v>251</v>
      </c>
      <c r="AK354" s="8" t="s">
        <v>63</v>
      </c>
      <c r="AL354" s="8" t="s">
        <v>670</v>
      </c>
    </row>
    <row r="355" spans="1:38" x14ac:dyDescent="0.35">
      <c r="A355" s="8">
        <v>452405</v>
      </c>
      <c r="B355" s="8">
        <v>111142</v>
      </c>
      <c r="C355" s="8" t="s">
        <v>188</v>
      </c>
      <c r="D355" s="8">
        <v>72715</v>
      </c>
      <c r="E355" s="8" t="s">
        <v>942</v>
      </c>
      <c r="F355" s="8">
        <v>3109200</v>
      </c>
      <c r="G355" s="8">
        <v>3.59</v>
      </c>
      <c r="H355" s="8" t="s">
        <v>222</v>
      </c>
      <c r="I355" s="59">
        <v>45051</v>
      </c>
      <c r="J355" s="8" t="s">
        <v>191</v>
      </c>
      <c r="K355" s="8" t="s">
        <v>192</v>
      </c>
      <c r="L355" s="8" t="s">
        <v>193</v>
      </c>
      <c r="M355" s="8" t="s">
        <v>515</v>
      </c>
      <c r="N355" s="8" t="s">
        <v>195</v>
      </c>
      <c r="O355" s="8" t="s">
        <v>196</v>
      </c>
      <c r="P355" s="8" t="s">
        <v>266</v>
      </c>
      <c r="R355" s="8" t="s">
        <v>267</v>
      </c>
      <c r="S355" s="8" t="s">
        <v>943</v>
      </c>
      <c r="T355" s="8" t="s">
        <v>201</v>
      </c>
      <c r="U355" s="8" t="s">
        <v>202</v>
      </c>
      <c r="W355" s="8" t="s">
        <v>203</v>
      </c>
      <c r="X355" s="8" t="s">
        <v>229</v>
      </c>
      <c r="Y355" s="8">
        <v>8</v>
      </c>
      <c r="Z355" s="8">
        <v>8</v>
      </c>
      <c r="AA355" s="8">
        <v>0</v>
      </c>
      <c r="AB355" s="8">
        <v>0</v>
      </c>
      <c r="AC355" s="8">
        <v>0</v>
      </c>
      <c r="AD355" s="8">
        <v>0</v>
      </c>
      <c r="AE355" s="8">
        <v>0</v>
      </c>
      <c r="AF355" s="8">
        <f t="shared" si="20"/>
        <v>8</v>
      </c>
      <c r="AG355" s="8">
        <f t="shared" si="21"/>
        <v>0</v>
      </c>
      <c r="AH355" s="8">
        <f t="shared" si="22"/>
        <v>8</v>
      </c>
      <c r="AI355" s="8">
        <f t="shared" si="23"/>
        <v>0</v>
      </c>
      <c r="AJ355" s="8" t="s">
        <v>251</v>
      </c>
      <c r="AK355" s="8" t="s">
        <v>63</v>
      </c>
      <c r="AL355" s="8" t="s">
        <v>670</v>
      </c>
    </row>
    <row r="356" spans="1:38" x14ac:dyDescent="0.35">
      <c r="A356" s="8">
        <v>452398</v>
      </c>
      <c r="B356" s="8">
        <v>114504</v>
      </c>
      <c r="C356" s="8" t="s">
        <v>188</v>
      </c>
      <c r="D356" s="8">
        <v>86568</v>
      </c>
      <c r="E356" s="8" t="s">
        <v>445</v>
      </c>
      <c r="F356" s="8">
        <v>3110411</v>
      </c>
      <c r="G356" s="8">
        <v>0.39</v>
      </c>
      <c r="H356" s="8" t="s">
        <v>190</v>
      </c>
      <c r="I356" s="59">
        <v>45098</v>
      </c>
      <c r="J356" s="8" t="s">
        <v>191</v>
      </c>
      <c r="K356" s="8" t="s">
        <v>213</v>
      </c>
      <c r="L356" s="8" t="s">
        <v>193</v>
      </c>
      <c r="M356" s="8" t="s">
        <v>223</v>
      </c>
      <c r="N356" s="8" t="s">
        <v>195</v>
      </c>
      <c r="O356" s="8" t="s">
        <v>224</v>
      </c>
      <c r="P356" s="8" t="s">
        <v>446</v>
      </c>
      <c r="R356" s="8" t="s">
        <v>412</v>
      </c>
      <c r="S356" s="8" t="s">
        <v>447</v>
      </c>
      <c r="T356" s="8" t="s">
        <v>201</v>
      </c>
      <c r="U356" s="8" t="s">
        <v>191</v>
      </c>
      <c r="V356" s="59">
        <v>45383</v>
      </c>
      <c r="W356" s="8" t="s">
        <v>203</v>
      </c>
      <c r="X356" s="8" t="s">
        <v>211</v>
      </c>
      <c r="Y356" s="8">
        <v>2</v>
      </c>
      <c r="Z356" s="8">
        <v>2</v>
      </c>
      <c r="AA356" s="8">
        <v>1</v>
      </c>
      <c r="AB356" s="8">
        <v>0</v>
      </c>
      <c r="AC356" s="8">
        <v>0</v>
      </c>
      <c r="AD356" s="8">
        <v>0</v>
      </c>
      <c r="AE356" s="8">
        <v>0</v>
      </c>
      <c r="AF356" s="8">
        <f t="shared" si="20"/>
        <v>2</v>
      </c>
      <c r="AG356" s="8">
        <f t="shared" si="21"/>
        <v>0</v>
      </c>
      <c r="AH356" s="8">
        <f t="shared" si="22"/>
        <v>2</v>
      </c>
      <c r="AI356" s="8">
        <f t="shared" si="23"/>
        <v>1</v>
      </c>
      <c r="AJ356" s="8" t="s">
        <v>658</v>
      </c>
      <c r="AK356" s="8" t="s">
        <v>241</v>
      </c>
      <c r="AL356" s="8" t="s">
        <v>647</v>
      </c>
    </row>
    <row r="357" spans="1:38" x14ac:dyDescent="0.35">
      <c r="A357" s="8">
        <v>455896</v>
      </c>
      <c r="B357" s="8">
        <v>109627</v>
      </c>
      <c r="C357" s="8" t="s">
        <v>188</v>
      </c>
      <c r="D357" s="8">
        <v>90599</v>
      </c>
      <c r="E357" s="8" t="s">
        <v>944</v>
      </c>
      <c r="F357" s="8">
        <v>3110412</v>
      </c>
      <c r="G357" s="8">
        <v>0.12</v>
      </c>
      <c r="H357" s="8" t="s">
        <v>293</v>
      </c>
      <c r="I357" s="59">
        <v>45097</v>
      </c>
      <c r="J357" s="8" t="s">
        <v>202</v>
      </c>
      <c r="K357" s="8" t="s">
        <v>213</v>
      </c>
      <c r="L357" s="8" t="s">
        <v>193</v>
      </c>
      <c r="M357" s="8" t="s">
        <v>194</v>
      </c>
      <c r="N357" s="8" t="s">
        <v>195</v>
      </c>
      <c r="O357" s="8" t="s">
        <v>210</v>
      </c>
      <c r="P357" s="8" t="s">
        <v>945</v>
      </c>
      <c r="R357" s="8" t="s">
        <v>256</v>
      </c>
      <c r="S357" s="8" t="s">
        <v>946</v>
      </c>
      <c r="T357" s="8" t="s">
        <v>201</v>
      </c>
      <c r="U357" s="8" t="s">
        <v>202</v>
      </c>
      <c r="W357" s="8" t="s">
        <v>203</v>
      </c>
      <c r="X357" s="8" t="s">
        <v>204</v>
      </c>
      <c r="Y357" s="8">
        <v>4</v>
      </c>
      <c r="Z357" s="8">
        <v>4</v>
      </c>
      <c r="AA357" s="8">
        <v>0</v>
      </c>
      <c r="AB357" s="8">
        <v>0</v>
      </c>
      <c r="AC357" s="8">
        <v>0</v>
      </c>
      <c r="AD357" s="8">
        <v>0</v>
      </c>
      <c r="AE357" s="8">
        <v>0</v>
      </c>
      <c r="AF357" s="8">
        <f t="shared" si="20"/>
        <v>4</v>
      </c>
      <c r="AG357" s="8">
        <f t="shared" si="21"/>
        <v>0</v>
      </c>
      <c r="AH357" s="8">
        <f t="shared" si="22"/>
        <v>4</v>
      </c>
      <c r="AI357" s="8">
        <f t="shared" si="23"/>
        <v>0</v>
      </c>
      <c r="AJ357" s="8" t="s">
        <v>256</v>
      </c>
      <c r="AK357" s="8" t="s">
        <v>360</v>
      </c>
      <c r="AL357" s="8" t="s">
        <v>647</v>
      </c>
    </row>
    <row r="358" spans="1:38" x14ac:dyDescent="0.35">
      <c r="A358" s="8">
        <v>457121</v>
      </c>
      <c r="B358" s="8">
        <v>111509</v>
      </c>
      <c r="C358" s="8" t="s">
        <v>188</v>
      </c>
      <c r="D358" s="8">
        <v>79194</v>
      </c>
      <c r="E358" s="8" t="s">
        <v>947</v>
      </c>
      <c r="F358" s="8">
        <v>3110413</v>
      </c>
      <c r="G358" s="8">
        <v>0.06</v>
      </c>
      <c r="H358" s="8" t="s">
        <v>190</v>
      </c>
      <c r="I358" s="59">
        <v>45098</v>
      </c>
      <c r="J358" s="8" t="s">
        <v>191</v>
      </c>
      <c r="K358" s="8" t="s">
        <v>213</v>
      </c>
      <c r="L358" s="8" t="s">
        <v>193</v>
      </c>
      <c r="M358" s="8" t="s">
        <v>195</v>
      </c>
      <c r="N358" s="8" t="s">
        <v>195</v>
      </c>
      <c r="O358" s="8" t="s">
        <v>224</v>
      </c>
      <c r="P358" s="8" t="s">
        <v>948</v>
      </c>
      <c r="Q358" s="8" t="s">
        <v>307</v>
      </c>
      <c r="R358" s="8" t="s">
        <v>252</v>
      </c>
      <c r="S358" s="8" t="s">
        <v>949</v>
      </c>
      <c r="T358" s="8" t="s">
        <v>201</v>
      </c>
      <c r="U358" s="8" t="s">
        <v>191</v>
      </c>
      <c r="W358" s="8" t="s">
        <v>203</v>
      </c>
      <c r="X358" s="8" t="s">
        <v>204</v>
      </c>
      <c r="Y358" s="8">
        <v>2</v>
      </c>
      <c r="Z358" s="8">
        <v>2</v>
      </c>
      <c r="AA358" s="8">
        <v>0</v>
      </c>
      <c r="AB358" s="8">
        <v>0</v>
      </c>
      <c r="AC358" s="8">
        <v>0</v>
      </c>
      <c r="AD358" s="8">
        <v>0</v>
      </c>
      <c r="AE358" s="8">
        <v>0</v>
      </c>
      <c r="AF358" s="8">
        <f t="shared" si="20"/>
        <v>2</v>
      </c>
      <c r="AG358" s="8">
        <f t="shared" si="21"/>
        <v>0</v>
      </c>
      <c r="AH358" s="8">
        <f t="shared" si="22"/>
        <v>2</v>
      </c>
      <c r="AI358" s="8">
        <f t="shared" si="23"/>
        <v>0</v>
      </c>
      <c r="AJ358" s="8" t="s">
        <v>307</v>
      </c>
      <c r="AK358" s="8" t="s">
        <v>205</v>
      </c>
      <c r="AL358" s="8" t="s">
        <v>647</v>
      </c>
    </row>
    <row r="359" spans="1:38" x14ac:dyDescent="0.35">
      <c r="A359" s="8">
        <v>448639</v>
      </c>
      <c r="B359" s="8">
        <v>129272</v>
      </c>
      <c r="C359" s="8" t="s">
        <v>188</v>
      </c>
      <c r="D359" s="8">
        <v>90600</v>
      </c>
      <c r="E359" s="8" t="s">
        <v>950</v>
      </c>
      <c r="F359" s="8">
        <v>3110414</v>
      </c>
      <c r="G359" s="8">
        <v>0.01</v>
      </c>
      <c r="H359" s="8" t="s">
        <v>190</v>
      </c>
      <c r="I359" s="59">
        <v>45099</v>
      </c>
      <c r="J359" s="8" t="s">
        <v>202</v>
      </c>
      <c r="K359" s="8" t="s">
        <v>213</v>
      </c>
      <c r="L359" s="8" t="s">
        <v>193</v>
      </c>
      <c r="M359" s="8" t="s">
        <v>195</v>
      </c>
      <c r="N359" s="8" t="s">
        <v>195</v>
      </c>
      <c r="O359" s="8" t="s">
        <v>210</v>
      </c>
      <c r="P359" s="8" t="s">
        <v>951</v>
      </c>
      <c r="R359" s="8" t="s">
        <v>188</v>
      </c>
      <c r="S359" s="8" t="s">
        <v>952</v>
      </c>
      <c r="T359" s="8" t="s">
        <v>201</v>
      </c>
      <c r="U359" s="8" t="s">
        <v>202</v>
      </c>
      <c r="W359" s="8" t="s">
        <v>207</v>
      </c>
      <c r="X359" s="8" t="s">
        <v>231</v>
      </c>
      <c r="Y359" s="8">
        <v>1</v>
      </c>
      <c r="Z359" s="8">
        <v>1</v>
      </c>
      <c r="AA359" s="8">
        <v>0</v>
      </c>
      <c r="AB359" s="8">
        <v>0</v>
      </c>
      <c r="AC359" s="8">
        <v>0</v>
      </c>
      <c r="AD359" s="8">
        <v>0</v>
      </c>
      <c r="AE359" s="8">
        <v>0</v>
      </c>
      <c r="AF359" s="8">
        <f t="shared" si="20"/>
        <v>1</v>
      </c>
      <c r="AG359" s="8">
        <f t="shared" si="21"/>
        <v>0</v>
      </c>
      <c r="AH359" s="8">
        <f t="shared" si="22"/>
        <v>1</v>
      </c>
      <c r="AI359" s="8">
        <f t="shared" si="23"/>
        <v>0</v>
      </c>
      <c r="AJ359" s="8" t="s">
        <v>188</v>
      </c>
      <c r="AK359" s="8" t="s">
        <v>217</v>
      </c>
      <c r="AL359" s="8" t="s">
        <v>647</v>
      </c>
    </row>
    <row r="360" spans="1:38" x14ac:dyDescent="0.35">
      <c r="A360" s="8">
        <v>454204</v>
      </c>
      <c r="B360" s="8">
        <v>117559</v>
      </c>
      <c r="C360" s="8" t="s">
        <v>188</v>
      </c>
      <c r="D360" s="8">
        <v>90951</v>
      </c>
      <c r="E360" s="8" t="s">
        <v>953</v>
      </c>
      <c r="F360" s="8">
        <v>3118452</v>
      </c>
      <c r="G360" s="8">
        <v>0.09</v>
      </c>
      <c r="H360" s="8" t="s">
        <v>190</v>
      </c>
      <c r="I360" s="59">
        <v>45111</v>
      </c>
      <c r="J360" s="8" t="s">
        <v>202</v>
      </c>
      <c r="K360" s="8" t="s">
        <v>213</v>
      </c>
      <c r="L360" s="8" t="s">
        <v>193</v>
      </c>
      <c r="M360" s="8" t="s">
        <v>195</v>
      </c>
      <c r="N360" s="8" t="s">
        <v>195</v>
      </c>
      <c r="O360" s="8" t="s">
        <v>224</v>
      </c>
      <c r="P360" s="8" t="s">
        <v>954</v>
      </c>
      <c r="R360" s="8" t="s">
        <v>199</v>
      </c>
      <c r="S360" s="8" t="s">
        <v>955</v>
      </c>
      <c r="T360" s="8" t="s">
        <v>201</v>
      </c>
      <c r="U360" s="8" t="s">
        <v>191</v>
      </c>
      <c r="W360" s="8" t="s">
        <v>203</v>
      </c>
      <c r="X360" s="8" t="s">
        <v>211</v>
      </c>
      <c r="Y360" s="8">
        <v>1</v>
      </c>
      <c r="Z360" s="8">
        <v>1</v>
      </c>
      <c r="AA360" s="8">
        <v>0</v>
      </c>
      <c r="AB360" s="8">
        <v>0</v>
      </c>
      <c r="AC360" s="8">
        <v>0</v>
      </c>
      <c r="AD360" s="8">
        <v>0</v>
      </c>
      <c r="AE360" s="8">
        <v>0</v>
      </c>
      <c r="AF360" s="8">
        <f t="shared" si="20"/>
        <v>1</v>
      </c>
      <c r="AG360" s="8">
        <f t="shared" si="21"/>
        <v>0</v>
      </c>
      <c r="AH360" s="8">
        <f t="shared" si="22"/>
        <v>1</v>
      </c>
      <c r="AI360" s="8">
        <f t="shared" si="23"/>
        <v>0</v>
      </c>
      <c r="AJ360" s="8" t="s">
        <v>199</v>
      </c>
      <c r="AK360" s="8" t="s">
        <v>205</v>
      </c>
    </row>
    <row r="361" spans="1:38" x14ac:dyDescent="0.35">
      <c r="A361" s="8">
        <v>446728</v>
      </c>
      <c r="B361" s="8">
        <v>124029</v>
      </c>
      <c r="C361" s="8" t="s">
        <v>188</v>
      </c>
      <c r="D361" s="8">
        <v>90954</v>
      </c>
      <c r="E361" s="8" t="s">
        <v>956</v>
      </c>
      <c r="F361" s="8">
        <v>3118453</v>
      </c>
      <c r="G361" s="8">
        <v>0.16</v>
      </c>
      <c r="H361" s="8" t="s">
        <v>190</v>
      </c>
      <c r="I361" s="59">
        <v>45133</v>
      </c>
      <c r="J361" s="8" t="s">
        <v>202</v>
      </c>
      <c r="K361" s="8" t="s">
        <v>213</v>
      </c>
      <c r="L361" s="8" t="s">
        <v>193</v>
      </c>
      <c r="M361" s="8" t="s">
        <v>195</v>
      </c>
      <c r="N361" s="8" t="s">
        <v>195</v>
      </c>
      <c r="O361" s="8" t="s">
        <v>196</v>
      </c>
      <c r="P361" s="8" t="s">
        <v>957</v>
      </c>
      <c r="Q361" s="8" t="s">
        <v>295</v>
      </c>
      <c r="R361" s="8" t="s">
        <v>188</v>
      </c>
      <c r="S361" s="8" t="s">
        <v>958</v>
      </c>
      <c r="T361" s="8" t="s">
        <v>201</v>
      </c>
      <c r="U361" s="8" t="s">
        <v>202</v>
      </c>
      <c r="W361" s="8" t="s">
        <v>203</v>
      </c>
      <c r="X361" s="8" t="s">
        <v>211</v>
      </c>
      <c r="Y361" s="8">
        <v>0</v>
      </c>
      <c r="Z361" s="8">
        <v>0</v>
      </c>
      <c r="AA361" s="8">
        <v>0</v>
      </c>
      <c r="AB361" s="8">
        <v>0</v>
      </c>
      <c r="AC361" s="8">
        <v>1</v>
      </c>
      <c r="AD361" s="8">
        <v>1</v>
      </c>
      <c r="AE361" s="8">
        <v>0</v>
      </c>
      <c r="AF361" s="8">
        <f t="shared" si="20"/>
        <v>0</v>
      </c>
      <c r="AG361" s="8">
        <f t="shared" si="21"/>
        <v>1</v>
      </c>
      <c r="AH361" s="8">
        <f t="shared" si="22"/>
        <v>-1</v>
      </c>
      <c r="AI361" s="8">
        <f t="shared" si="23"/>
        <v>0</v>
      </c>
      <c r="AJ361" s="8" t="s">
        <v>771</v>
      </c>
      <c r="AK361" s="8" t="s">
        <v>360</v>
      </c>
      <c r="AL361" s="8" t="s">
        <v>647</v>
      </c>
    </row>
    <row r="362" spans="1:38" x14ac:dyDescent="0.35">
      <c r="A362" s="8">
        <v>446728</v>
      </c>
      <c r="B362" s="8">
        <v>124029</v>
      </c>
      <c r="C362" s="8" t="s">
        <v>188</v>
      </c>
      <c r="D362" s="8">
        <v>90954</v>
      </c>
      <c r="E362" s="8" t="s">
        <v>956</v>
      </c>
      <c r="F362" s="8">
        <v>3118453</v>
      </c>
      <c r="G362" s="8">
        <v>0.16</v>
      </c>
      <c r="H362" s="8" t="s">
        <v>190</v>
      </c>
      <c r="I362" s="59">
        <v>45133</v>
      </c>
      <c r="J362" s="8" t="s">
        <v>202</v>
      </c>
      <c r="K362" s="8" t="s">
        <v>213</v>
      </c>
      <c r="L362" s="8" t="s">
        <v>193</v>
      </c>
      <c r="M362" s="8" t="s">
        <v>195</v>
      </c>
      <c r="N362" s="8" t="s">
        <v>195</v>
      </c>
      <c r="O362" s="8" t="s">
        <v>196</v>
      </c>
      <c r="P362" s="8" t="s">
        <v>957</v>
      </c>
      <c r="Q362" s="8" t="s">
        <v>295</v>
      </c>
      <c r="R362" s="8" t="s">
        <v>188</v>
      </c>
      <c r="S362" s="8" t="s">
        <v>958</v>
      </c>
      <c r="T362" s="8" t="s">
        <v>201</v>
      </c>
      <c r="U362" s="8" t="s">
        <v>202</v>
      </c>
      <c r="W362" s="8" t="s">
        <v>203</v>
      </c>
      <c r="X362" s="8" t="s">
        <v>229</v>
      </c>
      <c r="Y362" s="8">
        <v>1</v>
      </c>
      <c r="Z362" s="8">
        <v>1</v>
      </c>
      <c r="AA362" s="8">
        <v>0</v>
      </c>
      <c r="AB362" s="8">
        <v>0</v>
      </c>
      <c r="AC362" s="8">
        <v>0</v>
      </c>
      <c r="AD362" s="8">
        <v>0</v>
      </c>
      <c r="AE362" s="8">
        <v>0</v>
      </c>
      <c r="AF362" s="8">
        <f t="shared" si="20"/>
        <v>1</v>
      </c>
      <c r="AG362" s="8">
        <f t="shared" si="21"/>
        <v>0</v>
      </c>
      <c r="AH362" s="8">
        <f t="shared" si="22"/>
        <v>1</v>
      </c>
      <c r="AI362" s="8">
        <f t="shared" si="23"/>
        <v>0</v>
      </c>
      <c r="AJ362" s="8" t="s">
        <v>771</v>
      </c>
      <c r="AK362" s="8" t="s">
        <v>360</v>
      </c>
      <c r="AL362" s="8" t="s">
        <v>647</v>
      </c>
    </row>
    <row r="363" spans="1:38" x14ac:dyDescent="0.35">
      <c r="A363" s="8">
        <v>447277</v>
      </c>
      <c r="B363" s="8">
        <v>130336</v>
      </c>
      <c r="C363" s="8" t="s">
        <v>188</v>
      </c>
      <c r="D363" s="8">
        <v>90969</v>
      </c>
      <c r="E363" s="8" t="s">
        <v>959</v>
      </c>
      <c r="F363" s="8">
        <v>3118066</v>
      </c>
      <c r="G363" s="8">
        <v>0.31</v>
      </c>
      <c r="H363" s="8" t="s">
        <v>190</v>
      </c>
      <c r="I363" s="59">
        <v>45135</v>
      </c>
      <c r="J363" s="8" t="s">
        <v>202</v>
      </c>
      <c r="K363" s="8" t="s">
        <v>213</v>
      </c>
      <c r="L363" s="8" t="s">
        <v>193</v>
      </c>
      <c r="M363" s="8" t="s">
        <v>195</v>
      </c>
      <c r="N363" s="8" t="s">
        <v>195</v>
      </c>
      <c r="O363" s="8" t="s">
        <v>196</v>
      </c>
      <c r="P363" s="8" t="s">
        <v>960</v>
      </c>
      <c r="R363" s="8" t="s">
        <v>188</v>
      </c>
      <c r="S363" s="8" t="s">
        <v>818</v>
      </c>
      <c r="T363" s="8" t="s">
        <v>201</v>
      </c>
      <c r="U363" s="8" t="s">
        <v>202</v>
      </c>
      <c r="W363" s="8" t="s">
        <v>203</v>
      </c>
      <c r="X363" s="8" t="s">
        <v>211</v>
      </c>
      <c r="Y363" s="8">
        <v>0</v>
      </c>
      <c r="Z363" s="8">
        <v>0</v>
      </c>
      <c r="AA363" s="8">
        <v>0</v>
      </c>
      <c r="AB363" s="8">
        <v>0</v>
      </c>
      <c r="AC363" s="8">
        <v>1</v>
      </c>
      <c r="AD363" s="8">
        <v>1</v>
      </c>
      <c r="AE363" s="8">
        <v>0</v>
      </c>
      <c r="AF363" s="8">
        <f t="shared" si="20"/>
        <v>0</v>
      </c>
      <c r="AG363" s="8">
        <f t="shared" si="21"/>
        <v>1</v>
      </c>
      <c r="AH363" s="8">
        <f t="shared" si="22"/>
        <v>-1</v>
      </c>
      <c r="AI363" s="8">
        <f t="shared" si="23"/>
        <v>0</v>
      </c>
      <c r="AJ363" s="8" t="s">
        <v>188</v>
      </c>
      <c r="AK363" s="8" t="s">
        <v>217</v>
      </c>
      <c r="AL363" s="8" t="s">
        <v>647</v>
      </c>
    </row>
    <row r="364" spans="1:38" x14ac:dyDescent="0.35">
      <c r="A364" s="8">
        <v>447277</v>
      </c>
      <c r="B364" s="8">
        <v>130336</v>
      </c>
      <c r="C364" s="8" t="s">
        <v>188</v>
      </c>
      <c r="D364" s="8">
        <v>90969</v>
      </c>
      <c r="E364" s="8" t="s">
        <v>959</v>
      </c>
      <c r="F364" s="8">
        <v>3118066</v>
      </c>
      <c r="G364" s="8">
        <v>0.31</v>
      </c>
      <c r="H364" s="8" t="s">
        <v>190</v>
      </c>
      <c r="I364" s="59">
        <v>45135</v>
      </c>
      <c r="J364" s="8" t="s">
        <v>202</v>
      </c>
      <c r="K364" s="8" t="s">
        <v>213</v>
      </c>
      <c r="L364" s="8" t="s">
        <v>193</v>
      </c>
      <c r="M364" s="8" t="s">
        <v>195</v>
      </c>
      <c r="N364" s="8" t="s">
        <v>195</v>
      </c>
      <c r="O364" s="8" t="s">
        <v>196</v>
      </c>
      <c r="P364" s="8" t="s">
        <v>960</v>
      </c>
      <c r="R364" s="8" t="s">
        <v>188</v>
      </c>
      <c r="S364" s="8" t="s">
        <v>818</v>
      </c>
      <c r="T364" s="8" t="s">
        <v>201</v>
      </c>
      <c r="U364" s="8" t="s">
        <v>202</v>
      </c>
      <c r="W364" s="8" t="s">
        <v>203</v>
      </c>
      <c r="X364" s="8" t="s">
        <v>229</v>
      </c>
      <c r="Y364" s="8">
        <v>1</v>
      </c>
      <c r="Z364" s="8">
        <v>1</v>
      </c>
      <c r="AA364" s="8">
        <v>0</v>
      </c>
      <c r="AB364" s="8">
        <v>0</v>
      </c>
      <c r="AC364" s="8">
        <v>0</v>
      </c>
      <c r="AD364" s="8">
        <v>0</v>
      </c>
      <c r="AE364" s="8">
        <v>0</v>
      </c>
      <c r="AF364" s="8">
        <f t="shared" si="20"/>
        <v>1</v>
      </c>
      <c r="AG364" s="8">
        <f t="shared" si="21"/>
        <v>0</v>
      </c>
      <c r="AH364" s="8">
        <f t="shared" si="22"/>
        <v>1</v>
      </c>
      <c r="AI364" s="8">
        <f t="shared" si="23"/>
        <v>0</v>
      </c>
      <c r="AJ364" s="8" t="s">
        <v>188</v>
      </c>
      <c r="AK364" s="8" t="s">
        <v>217</v>
      </c>
      <c r="AL364" s="8" t="s">
        <v>647</v>
      </c>
    </row>
    <row r="365" spans="1:38" x14ac:dyDescent="0.35">
      <c r="A365" s="8">
        <v>447050</v>
      </c>
      <c r="B365" s="8">
        <v>130593</v>
      </c>
      <c r="C365" s="8" t="s">
        <v>188</v>
      </c>
      <c r="D365" s="8">
        <v>90984</v>
      </c>
      <c r="E365" s="8" t="s">
        <v>961</v>
      </c>
      <c r="F365" s="8">
        <v>3119256</v>
      </c>
      <c r="G365" s="8">
        <v>0.02</v>
      </c>
      <c r="H365" s="8" t="s">
        <v>190</v>
      </c>
      <c r="I365" s="59">
        <v>45142</v>
      </c>
      <c r="J365" s="8" t="s">
        <v>202</v>
      </c>
      <c r="K365" s="8" t="s">
        <v>213</v>
      </c>
      <c r="L365" s="8" t="s">
        <v>193</v>
      </c>
      <c r="M365" s="8" t="s">
        <v>195</v>
      </c>
      <c r="N365" s="8" t="s">
        <v>195</v>
      </c>
      <c r="O365" s="8" t="s">
        <v>224</v>
      </c>
      <c r="P365" s="8" t="s">
        <v>962</v>
      </c>
      <c r="R365" s="8" t="s">
        <v>188</v>
      </c>
      <c r="S365" s="8" t="s">
        <v>963</v>
      </c>
      <c r="T365" s="8" t="s">
        <v>201</v>
      </c>
      <c r="U365" s="8" t="s">
        <v>191</v>
      </c>
      <c r="W365" s="8" t="s">
        <v>203</v>
      </c>
      <c r="X365" s="8" t="s">
        <v>204</v>
      </c>
      <c r="Y365" s="8">
        <v>1</v>
      </c>
      <c r="Z365" s="8">
        <v>1</v>
      </c>
      <c r="AA365" s="8">
        <v>0</v>
      </c>
      <c r="AB365" s="8">
        <v>0</v>
      </c>
      <c r="AC365" s="8">
        <v>0</v>
      </c>
      <c r="AD365" s="8">
        <v>0</v>
      </c>
      <c r="AE365" s="8">
        <v>0</v>
      </c>
      <c r="AF365" s="8">
        <f t="shared" si="20"/>
        <v>1</v>
      </c>
      <c r="AG365" s="8">
        <f t="shared" si="21"/>
        <v>0</v>
      </c>
      <c r="AH365" s="8">
        <f t="shared" si="22"/>
        <v>1</v>
      </c>
      <c r="AI365" s="8">
        <f t="shared" si="23"/>
        <v>0</v>
      </c>
      <c r="AJ365" s="8" t="s">
        <v>188</v>
      </c>
      <c r="AK365" s="8" t="s">
        <v>217</v>
      </c>
      <c r="AL365" s="8" t="s">
        <v>647</v>
      </c>
    </row>
    <row r="366" spans="1:38" x14ac:dyDescent="0.35">
      <c r="A366" s="8">
        <v>455735</v>
      </c>
      <c r="B366" s="8">
        <v>136600</v>
      </c>
      <c r="C366" s="8" t="s">
        <v>188</v>
      </c>
      <c r="D366" s="8">
        <v>90985</v>
      </c>
      <c r="E366" s="8" t="s">
        <v>964</v>
      </c>
      <c r="F366" s="8">
        <v>3118857</v>
      </c>
      <c r="G366" s="8">
        <v>8.4</v>
      </c>
      <c r="H366" s="8" t="s">
        <v>190</v>
      </c>
      <c r="I366" s="59">
        <v>45163</v>
      </c>
      <c r="J366" s="8" t="s">
        <v>202</v>
      </c>
      <c r="K366" s="8" t="s">
        <v>213</v>
      </c>
      <c r="L366" s="8" t="s">
        <v>193</v>
      </c>
      <c r="M366" s="8" t="s">
        <v>223</v>
      </c>
      <c r="N366" s="8" t="s">
        <v>965</v>
      </c>
      <c r="O366" s="8" t="s">
        <v>210</v>
      </c>
      <c r="P366" s="8" t="s">
        <v>966</v>
      </c>
      <c r="R366" s="8" t="s">
        <v>868</v>
      </c>
      <c r="S366" s="8" t="s">
        <v>967</v>
      </c>
      <c r="T366" s="8" t="s">
        <v>201</v>
      </c>
      <c r="U366" s="8" t="s">
        <v>191</v>
      </c>
      <c r="V366" s="59">
        <v>45292</v>
      </c>
      <c r="W366" s="8" t="s">
        <v>203</v>
      </c>
      <c r="X366" s="8" t="s">
        <v>206</v>
      </c>
      <c r="Y366" s="8">
        <v>0</v>
      </c>
      <c r="Z366" s="8">
        <v>0</v>
      </c>
      <c r="AA366" s="8">
        <v>0</v>
      </c>
      <c r="AB366" s="8">
        <v>0</v>
      </c>
      <c r="AC366" s="8">
        <v>1</v>
      </c>
      <c r="AD366" s="8">
        <v>1</v>
      </c>
      <c r="AE366" s="8">
        <v>0</v>
      </c>
      <c r="AF366" s="8">
        <f t="shared" si="20"/>
        <v>0</v>
      </c>
      <c r="AG366" s="8">
        <f t="shared" si="21"/>
        <v>1</v>
      </c>
      <c r="AH366" s="8">
        <f t="shared" si="22"/>
        <v>-1</v>
      </c>
      <c r="AI366" s="8">
        <f t="shared" si="23"/>
        <v>0</v>
      </c>
      <c r="AJ366" s="8" t="s">
        <v>658</v>
      </c>
      <c r="AK366" s="8" t="s">
        <v>241</v>
      </c>
      <c r="AL366" s="8" t="s">
        <v>647</v>
      </c>
    </row>
    <row r="367" spans="1:38" x14ac:dyDescent="0.35">
      <c r="A367" s="8">
        <v>455735</v>
      </c>
      <c r="B367" s="8">
        <v>136600</v>
      </c>
      <c r="C367" s="8" t="s">
        <v>188</v>
      </c>
      <c r="D367" s="8">
        <v>90985</v>
      </c>
      <c r="E367" s="8" t="s">
        <v>964</v>
      </c>
      <c r="F367" s="8">
        <v>3118857</v>
      </c>
      <c r="G367" s="8">
        <v>8.4</v>
      </c>
      <c r="H367" s="8" t="s">
        <v>190</v>
      </c>
      <c r="I367" s="59">
        <v>45163</v>
      </c>
      <c r="J367" s="8" t="s">
        <v>202</v>
      </c>
      <c r="K367" s="8" t="s">
        <v>213</v>
      </c>
      <c r="L367" s="8" t="s">
        <v>193</v>
      </c>
      <c r="M367" s="8" t="s">
        <v>223</v>
      </c>
      <c r="N367" s="8" t="s">
        <v>965</v>
      </c>
      <c r="O367" s="8" t="s">
        <v>210</v>
      </c>
      <c r="P367" s="8" t="s">
        <v>966</v>
      </c>
      <c r="R367" s="8" t="s">
        <v>868</v>
      </c>
      <c r="S367" s="8" t="s">
        <v>967</v>
      </c>
      <c r="T367" s="8" t="s">
        <v>201</v>
      </c>
      <c r="U367" s="8" t="s">
        <v>191</v>
      </c>
      <c r="V367" s="59">
        <v>45292</v>
      </c>
      <c r="W367" s="8" t="s">
        <v>203</v>
      </c>
      <c r="X367" s="8" t="s">
        <v>211</v>
      </c>
      <c r="Y367" s="8">
        <v>1</v>
      </c>
      <c r="Z367" s="8">
        <v>1</v>
      </c>
      <c r="AA367" s="8">
        <v>0</v>
      </c>
      <c r="AB367" s="8">
        <v>0</v>
      </c>
      <c r="AC367" s="8">
        <v>1</v>
      </c>
      <c r="AD367" s="8">
        <v>1</v>
      </c>
      <c r="AE367" s="8">
        <v>0</v>
      </c>
      <c r="AF367" s="8">
        <f t="shared" si="20"/>
        <v>1</v>
      </c>
      <c r="AG367" s="8">
        <f t="shared" si="21"/>
        <v>1</v>
      </c>
      <c r="AH367" s="8">
        <f t="shared" si="22"/>
        <v>0</v>
      </c>
      <c r="AI367" s="8">
        <f t="shared" si="23"/>
        <v>0</v>
      </c>
      <c r="AJ367" s="8" t="s">
        <v>658</v>
      </c>
      <c r="AK367" s="8" t="s">
        <v>241</v>
      </c>
      <c r="AL367" s="8" t="s">
        <v>647</v>
      </c>
    </row>
    <row r="368" spans="1:38" x14ac:dyDescent="0.35">
      <c r="A368" s="8">
        <v>446410</v>
      </c>
      <c r="B368" s="8">
        <v>124112</v>
      </c>
      <c r="C368" s="8" t="s">
        <v>188</v>
      </c>
      <c r="D368" s="8">
        <v>90991</v>
      </c>
      <c r="E368" s="8" t="s">
        <v>968</v>
      </c>
      <c r="F368" s="8">
        <v>3118858</v>
      </c>
      <c r="G368" s="8">
        <v>0.09</v>
      </c>
      <c r="H368" s="8" t="s">
        <v>190</v>
      </c>
      <c r="I368" s="59">
        <v>45147</v>
      </c>
      <c r="J368" s="8" t="s">
        <v>202</v>
      </c>
      <c r="K368" s="8" t="s">
        <v>213</v>
      </c>
      <c r="L368" s="8" t="s">
        <v>193</v>
      </c>
      <c r="M368" s="8" t="s">
        <v>434</v>
      </c>
      <c r="N368" s="8" t="s">
        <v>195</v>
      </c>
      <c r="O368" s="8" t="s">
        <v>196</v>
      </c>
      <c r="P368" s="8" t="s">
        <v>969</v>
      </c>
      <c r="R368" s="8" t="s">
        <v>478</v>
      </c>
      <c r="S368" s="8" t="s">
        <v>970</v>
      </c>
      <c r="T368" s="8" t="s">
        <v>201</v>
      </c>
      <c r="U368" s="8" t="s">
        <v>202</v>
      </c>
      <c r="W368" s="8" t="s">
        <v>203</v>
      </c>
      <c r="X368" s="8" t="s">
        <v>211</v>
      </c>
      <c r="Y368" s="8">
        <v>2</v>
      </c>
      <c r="Z368" s="8">
        <v>2</v>
      </c>
      <c r="AA368" s="8">
        <v>0</v>
      </c>
      <c r="AB368" s="8">
        <v>0</v>
      </c>
      <c r="AC368" s="8">
        <v>0</v>
      </c>
      <c r="AD368" s="8">
        <v>0</v>
      </c>
      <c r="AE368" s="8">
        <v>0</v>
      </c>
      <c r="AF368" s="8">
        <f t="shared" si="20"/>
        <v>2</v>
      </c>
      <c r="AG368" s="8">
        <f t="shared" si="21"/>
        <v>0</v>
      </c>
      <c r="AH368" s="8">
        <f t="shared" si="22"/>
        <v>2</v>
      </c>
      <c r="AI368" s="8">
        <f t="shared" si="23"/>
        <v>0</v>
      </c>
      <c r="AJ368" s="8" t="s">
        <v>771</v>
      </c>
      <c r="AK368" s="8" t="s">
        <v>360</v>
      </c>
      <c r="AL368" s="8" t="s">
        <v>647</v>
      </c>
    </row>
    <row r="369" spans="1:38" x14ac:dyDescent="0.35">
      <c r="A369" s="8">
        <v>461635</v>
      </c>
      <c r="B369" s="8">
        <v>133298</v>
      </c>
      <c r="C369" s="8" t="s">
        <v>188</v>
      </c>
      <c r="D369" s="8">
        <v>91086</v>
      </c>
      <c r="E369" s="8" t="s">
        <v>971</v>
      </c>
      <c r="F369" s="8">
        <v>3123293</v>
      </c>
      <c r="G369" s="8">
        <v>0.38</v>
      </c>
      <c r="H369" s="8" t="s">
        <v>190</v>
      </c>
      <c r="I369" s="59">
        <v>45168</v>
      </c>
      <c r="J369" s="8" t="s">
        <v>202</v>
      </c>
      <c r="K369" s="8" t="s">
        <v>213</v>
      </c>
      <c r="L369" s="8" t="s">
        <v>193</v>
      </c>
      <c r="M369" s="8" t="s">
        <v>195</v>
      </c>
      <c r="N369" s="8" t="s">
        <v>195</v>
      </c>
      <c r="O369" s="8" t="s">
        <v>298</v>
      </c>
      <c r="P369" s="8" t="s">
        <v>972</v>
      </c>
      <c r="R369" s="8" t="s">
        <v>346</v>
      </c>
      <c r="S369" s="8" t="s">
        <v>973</v>
      </c>
      <c r="T369" s="8" t="s">
        <v>201</v>
      </c>
      <c r="U369" s="8" t="s">
        <v>202</v>
      </c>
      <c r="W369" s="8" t="s">
        <v>203</v>
      </c>
      <c r="X369" s="8" t="s">
        <v>211</v>
      </c>
      <c r="Y369" s="8">
        <v>0</v>
      </c>
      <c r="Z369" s="8">
        <v>0</v>
      </c>
      <c r="AA369" s="8">
        <v>0</v>
      </c>
      <c r="AB369" s="8">
        <v>0</v>
      </c>
      <c r="AC369" s="8">
        <v>1</v>
      </c>
      <c r="AD369" s="8">
        <v>1</v>
      </c>
      <c r="AE369" s="8">
        <v>0</v>
      </c>
      <c r="AF369" s="8">
        <f t="shared" si="20"/>
        <v>0</v>
      </c>
      <c r="AG369" s="8">
        <f t="shared" si="21"/>
        <v>1</v>
      </c>
      <c r="AH369" s="8">
        <f t="shared" si="22"/>
        <v>-1</v>
      </c>
      <c r="AI369" s="8">
        <f t="shared" si="23"/>
        <v>0</v>
      </c>
      <c r="AJ369" s="8" t="s">
        <v>346</v>
      </c>
      <c r="AK369" s="8" t="s">
        <v>322</v>
      </c>
      <c r="AL369" s="8" t="s">
        <v>647</v>
      </c>
    </row>
    <row r="370" spans="1:38" x14ac:dyDescent="0.35">
      <c r="A370" s="8">
        <v>461635</v>
      </c>
      <c r="B370" s="8">
        <v>133298</v>
      </c>
      <c r="C370" s="8" t="s">
        <v>188</v>
      </c>
      <c r="D370" s="8">
        <v>91086</v>
      </c>
      <c r="E370" s="8" t="s">
        <v>971</v>
      </c>
      <c r="F370" s="8">
        <v>3123293</v>
      </c>
      <c r="G370" s="8">
        <v>0.38</v>
      </c>
      <c r="H370" s="8" t="s">
        <v>190</v>
      </c>
      <c r="I370" s="59">
        <v>45168</v>
      </c>
      <c r="J370" s="8" t="s">
        <v>202</v>
      </c>
      <c r="K370" s="8" t="s">
        <v>213</v>
      </c>
      <c r="L370" s="8" t="s">
        <v>193</v>
      </c>
      <c r="M370" s="8" t="s">
        <v>195</v>
      </c>
      <c r="N370" s="8" t="s">
        <v>195</v>
      </c>
      <c r="O370" s="8" t="s">
        <v>298</v>
      </c>
      <c r="P370" s="8" t="s">
        <v>972</v>
      </c>
      <c r="R370" s="8" t="s">
        <v>346</v>
      </c>
      <c r="S370" s="8" t="s">
        <v>973</v>
      </c>
      <c r="T370" s="8" t="s">
        <v>201</v>
      </c>
      <c r="U370" s="8" t="s">
        <v>202</v>
      </c>
      <c r="W370" s="8" t="s">
        <v>207</v>
      </c>
      <c r="X370" s="8" t="s">
        <v>204</v>
      </c>
      <c r="Y370" s="8">
        <v>1</v>
      </c>
      <c r="Z370" s="8">
        <v>1</v>
      </c>
      <c r="AA370" s="8">
        <v>0</v>
      </c>
      <c r="AB370" s="8">
        <v>0</v>
      </c>
      <c r="AC370" s="8">
        <v>0</v>
      </c>
      <c r="AD370" s="8">
        <v>0</v>
      </c>
      <c r="AE370" s="8">
        <v>0</v>
      </c>
      <c r="AF370" s="8">
        <f t="shared" si="20"/>
        <v>1</v>
      </c>
      <c r="AG370" s="8">
        <f t="shared" si="21"/>
        <v>0</v>
      </c>
      <c r="AH370" s="8">
        <f t="shared" si="22"/>
        <v>1</v>
      </c>
      <c r="AI370" s="8">
        <f t="shared" si="23"/>
        <v>0</v>
      </c>
      <c r="AJ370" s="8" t="s">
        <v>346</v>
      </c>
      <c r="AK370" s="8" t="s">
        <v>322</v>
      </c>
      <c r="AL370" s="8" t="s">
        <v>647</v>
      </c>
    </row>
    <row r="371" spans="1:38" x14ac:dyDescent="0.35">
      <c r="A371" s="8">
        <v>461635</v>
      </c>
      <c r="B371" s="8">
        <v>133298</v>
      </c>
      <c r="C371" s="8" t="s">
        <v>188</v>
      </c>
      <c r="D371" s="8">
        <v>91086</v>
      </c>
      <c r="E371" s="8" t="s">
        <v>971</v>
      </c>
      <c r="F371" s="8">
        <v>3123293</v>
      </c>
      <c r="G371" s="8">
        <v>0.38</v>
      </c>
      <c r="H371" s="8" t="s">
        <v>190</v>
      </c>
      <c r="I371" s="59">
        <v>45168</v>
      </c>
      <c r="J371" s="8" t="s">
        <v>202</v>
      </c>
      <c r="K371" s="8" t="s">
        <v>213</v>
      </c>
      <c r="L371" s="8" t="s">
        <v>193</v>
      </c>
      <c r="M371" s="8" t="s">
        <v>195</v>
      </c>
      <c r="N371" s="8" t="s">
        <v>195</v>
      </c>
      <c r="O371" s="8" t="s">
        <v>298</v>
      </c>
      <c r="P371" s="8" t="s">
        <v>972</v>
      </c>
      <c r="R371" s="8" t="s">
        <v>346</v>
      </c>
      <c r="S371" s="8" t="s">
        <v>973</v>
      </c>
      <c r="T371" s="8" t="s">
        <v>201</v>
      </c>
      <c r="U371" s="8" t="s">
        <v>202</v>
      </c>
      <c r="W371" s="8" t="s">
        <v>207</v>
      </c>
      <c r="X371" s="8" t="s">
        <v>206</v>
      </c>
      <c r="Y371" s="8">
        <v>1</v>
      </c>
      <c r="Z371" s="8">
        <v>1</v>
      </c>
      <c r="AA371" s="8">
        <v>0</v>
      </c>
      <c r="AB371" s="8">
        <v>0</v>
      </c>
      <c r="AC371" s="8">
        <v>0</v>
      </c>
      <c r="AD371" s="8">
        <v>0</v>
      </c>
      <c r="AE371" s="8">
        <v>0</v>
      </c>
      <c r="AF371" s="8">
        <f t="shared" si="20"/>
        <v>1</v>
      </c>
      <c r="AG371" s="8">
        <f t="shared" si="21"/>
        <v>0</v>
      </c>
      <c r="AH371" s="8">
        <f t="shared" si="22"/>
        <v>1</v>
      </c>
      <c r="AI371" s="8">
        <f t="shared" si="23"/>
        <v>0</v>
      </c>
      <c r="AJ371" s="8" t="s">
        <v>346</v>
      </c>
      <c r="AK371" s="8" t="s">
        <v>322</v>
      </c>
      <c r="AL371" s="8" t="s">
        <v>647</v>
      </c>
    </row>
    <row r="372" spans="1:38" x14ac:dyDescent="0.35">
      <c r="A372" s="8">
        <v>447718</v>
      </c>
      <c r="B372" s="8">
        <v>130623</v>
      </c>
      <c r="C372" s="8" t="s">
        <v>188</v>
      </c>
      <c r="D372" s="8">
        <v>91087</v>
      </c>
      <c r="E372" s="8" t="s">
        <v>974</v>
      </c>
      <c r="F372" s="8">
        <v>3123294</v>
      </c>
      <c r="G372" s="8">
        <v>0.19</v>
      </c>
      <c r="H372" s="8" t="s">
        <v>190</v>
      </c>
      <c r="I372" s="59">
        <v>45141</v>
      </c>
      <c r="J372" s="8" t="s">
        <v>202</v>
      </c>
      <c r="K372" s="8" t="s">
        <v>213</v>
      </c>
      <c r="L372" s="8" t="s">
        <v>193</v>
      </c>
      <c r="M372" s="8" t="s">
        <v>195</v>
      </c>
      <c r="N372" s="8" t="s">
        <v>195</v>
      </c>
      <c r="O372" s="8" t="s">
        <v>224</v>
      </c>
      <c r="P372" s="8" t="s">
        <v>975</v>
      </c>
      <c r="R372" s="8" t="s">
        <v>188</v>
      </c>
      <c r="S372" s="8" t="s">
        <v>976</v>
      </c>
      <c r="T372" s="8" t="s">
        <v>201</v>
      </c>
      <c r="U372" s="8" t="s">
        <v>191</v>
      </c>
      <c r="W372" s="8" t="s">
        <v>203</v>
      </c>
      <c r="X372" s="8" t="s">
        <v>206</v>
      </c>
      <c r="Y372" s="8">
        <v>3</v>
      </c>
      <c r="Z372" s="8">
        <v>3</v>
      </c>
      <c r="AA372" s="8">
        <v>0</v>
      </c>
      <c r="AB372" s="8">
        <v>0</v>
      </c>
      <c r="AC372" s="8">
        <v>0</v>
      </c>
      <c r="AD372" s="8">
        <v>0</v>
      </c>
      <c r="AE372" s="8">
        <v>0</v>
      </c>
      <c r="AF372" s="8">
        <f t="shared" si="20"/>
        <v>3</v>
      </c>
      <c r="AG372" s="8">
        <f t="shared" si="21"/>
        <v>0</v>
      </c>
      <c r="AH372" s="8">
        <f t="shared" si="22"/>
        <v>3</v>
      </c>
      <c r="AI372" s="8">
        <f t="shared" si="23"/>
        <v>0</v>
      </c>
      <c r="AJ372" s="8" t="s">
        <v>188</v>
      </c>
      <c r="AK372" s="8" t="s">
        <v>217</v>
      </c>
      <c r="AL372" s="8" t="s">
        <v>647</v>
      </c>
    </row>
    <row r="373" spans="1:38" x14ac:dyDescent="0.35">
      <c r="A373" s="8">
        <v>447718</v>
      </c>
      <c r="B373" s="8">
        <v>130623</v>
      </c>
      <c r="C373" s="8" t="s">
        <v>188</v>
      </c>
      <c r="D373" s="8">
        <v>91087</v>
      </c>
      <c r="E373" s="8" t="s">
        <v>974</v>
      </c>
      <c r="F373" s="8">
        <v>3123294</v>
      </c>
      <c r="G373" s="8">
        <v>0.19</v>
      </c>
      <c r="H373" s="8" t="s">
        <v>190</v>
      </c>
      <c r="I373" s="59">
        <v>45141</v>
      </c>
      <c r="J373" s="8" t="s">
        <v>202</v>
      </c>
      <c r="K373" s="8" t="s">
        <v>213</v>
      </c>
      <c r="L373" s="8" t="s">
        <v>193</v>
      </c>
      <c r="M373" s="8" t="s">
        <v>195</v>
      </c>
      <c r="N373" s="8" t="s">
        <v>195</v>
      </c>
      <c r="O373" s="8" t="s">
        <v>224</v>
      </c>
      <c r="P373" s="8" t="s">
        <v>975</v>
      </c>
      <c r="R373" s="8" t="s">
        <v>188</v>
      </c>
      <c r="S373" s="8" t="s">
        <v>976</v>
      </c>
      <c r="T373" s="8" t="s">
        <v>201</v>
      </c>
      <c r="U373" s="8" t="s">
        <v>191</v>
      </c>
      <c r="W373" s="8" t="s">
        <v>203</v>
      </c>
      <c r="X373" s="8" t="s">
        <v>211</v>
      </c>
      <c r="Y373" s="8">
        <v>1</v>
      </c>
      <c r="Z373" s="8">
        <v>1</v>
      </c>
      <c r="AA373" s="8">
        <v>0</v>
      </c>
      <c r="AB373" s="8">
        <v>0</v>
      </c>
      <c r="AC373" s="8">
        <v>0</v>
      </c>
      <c r="AD373" s="8">
        <v>0</v>
      </c>
      <c r="AE373" s="8">
        <v>0</v>
      </c>
      <c r="AF373" s="8">
        <f t="shared" si="20"/>
        <v>1</v>
      </c>
      <c r="AG373" s="8">
        <f t="shared" si="21"/>
        <v>0</v>
      </c>
      <c r="AH373" s="8">
        <f t="shared" si="22"/>
        <v>1</v>
      </c>
      <c r="AI373" s="8">
        <f t="shared" si="23"/>
        <v>0</v>
      </c>
      <c r="AJ373" s="8" t="s">
        <v>188</v>
      </c>
      <c r="AK373" s="8" t="s">
        <v>217</v>
      </c>
      <c r="AL373" s="8" t="s">
        <v>647</v>
      </c>
    </row>
    <row r="374" spans="1:38" x14ac:dyDescent="0.35">
      <c r="A374" s="8">
        <v>460558</v>
      </c>
      <c r="B374" s="8">
        <v>114374</v>
      </c>
      <c r="C374" s="8" t="s">
        <v>188</v>
      </c>
      <c r="D374" s="8">
        <v>76134</v>
      </c>
      <c r="E374" s="8" t="s">
        <v>977</v>
      </c>
      <c r="F374" s="8">
        <v>3129696</v>
      </c>
      <c r="G374" s="8">
        <v>0.01</v>
      </c>
      <c r="H374" s="8" t="s">
        <v>293</v>
      </c>
      <c r="I374" s="59">
        <v>45189</v>
      </c>
      <c r="J374" s="8" t="s">
        <v>191</v>
      </c>
      <c r="K374" s="8" t="s">
        <v>213</v>
      </c>
      <c r="L374" s="8" t="s">
        <v>193</v>
      </c>
      <c r="M374" s="8" t="s">
        <v>194</v>
      </c>
      <c r="N374" s="8" t="s">
        <v>195</v>
      </c>
      <c r="O374" s="8" t="s">
        <v>196</v>
      </c>
      <c r="P374" s="8" t="s">
        <v>978</v>
      </c>
      <c r="R374" s="8" t="s">
        <v>464</v>
      </c>
      <c r="S374" s="8" t="s">
        <v>979</v>
      </c>
      <c r="T374" s="8" t="s">
        <v>201</v>
      </c>
      <c r="U374" s="8" t="s">
        <v>202</v>
      </c>
      <c r="W374" s="8" t="s">
        <v>203</v>
      </c>
      <c r="X374" s="8" t="s">
        <v>211</v>
      </c>
      <c r="Y374" s="8">
        <v>1</v>
      </c>
      <c r="Z374" s="8">
        <v>1</v>
      </c>
      <c r="AA374" s="8">
        <v>0</v>
      </c>
      <c r="AB374" s="8">
        <v>0</v>
      </c>
      <c r="AC374" s="8">
        <v>0</v>
      </c>
      <c r="AD374" s="8">
        <v>0</v>
      </c>
      <c r="AE374" s="8">
        <v>0</v>
      </c>
      <c r="AF374" s="8">
        <f t="shared" si="20"/>
        <v>1</v>
      </c>
      <c r="AG374" s="8">
        <f t="shared" si="21"/>
        <v>0</v>
      </c>
      <c r="AH374" s="8">
        <f t="shared" si="22"/>
        <v>1</v>
      </c>
      <c r="AI374" s="8">
        <f t="shared" si="23"/>
        <v>0</v>
      </c>
      <c r="AJ374" s="8" t="s">
        <v>802</v>
      </c>
      <c r="AK374" s="8" t="s">
        <v>322</v>
      </c>
      <c r="AL374" s="8" t="s">
        <v>647</v>
      </c>
    </row>
    <row r="375" spans="1:38" x14ac:dyDescent="0.35">
      <c r="A375" s="8">
        <v>459586</v>
      </c>
      <c r="B375" s="8">
        <v>111864</v>
      </c>
      <c r="C375" s="8" t="s">
        <v>188</v>
      </c>
      <c r="D375" s="8">
        <v>90295</v>
      </c>
      <c r="E375" s="8" t="s">
        <v>980</v>
      </c>
      <c r="F375" s="8">
        <v>3129697</v>
      </c>
      <c r="G375" s="8">
        <v>0.56000000000000005</v>
      </c>
      <c r="H375" s="8" t="s">
        <v>190</v>
      </c>
      <c r="I375" s="59">
        <v>45180</v>
      </c>
      <c r="J375" s="8" t="s">
        <v>191</v>
      </c>
      <c r="K375" s="8" t="s">
        <v>213</v>
      </c>
      <c r="L375" s="8" t="s">
        <v>193</v>
      </c>
      <c r="M375" s="8" t="s">
        <v>195</v>
      </c>
      <c r="N375" s="8" t="s">
        <v>195</v>
      </c>
      <c r="O375" s="8" t="s">
        <v>298</v>
      </c>
      <c r="P375" s="8" t="s">
        <v>981</v>
      </c>
      <c r="R375" s="8" t="s">
        <v>307</v>
      </c>
      <c r="S375" s="8" t="s">
        <v>982</v>
      </c>
      <c r="T375" s="8" t="s">
        <v>201</v>
      </c>
      <c r="U375" s="8" t="s">
        <v>202</v>
      </c>
      <c r="V375" s="59">
        <v>45292</v>
      </c>
      <c r="W375" s="8" t="s">
        <v>203</v>
      </c>
      <c r="X375" s="8" t="s">
        <v>204</v>
      </c>
      <c r="Y375" s="8">
        <v>0</v>
      </c>
      <c r="Z375" s="8">
        <v>0</v>
      </c>
      <c r="AA375" s="8">
        <v>0</v>
      </c>
      <c r="AB375" s="8">
        <v>0</v>
      </c>
      <c r="AC375" s="8">
        <v>1</v>
      </c>
      <c r="AD375" s="8">
        <v>1</v>
      </c>
      <c r="AE375" s="8">
        <v>1</v>
      </c>
      <c r="AF375" s="8">
        <f t="shared" si="20"/>
        <v>0</v>
      </c>
      <c r="AG375" s="8">
        <f t="shared" si="21"/>
        <v>0</v>
      </c>
      <c r="AH375" s="8">
        <f t="shared" si="22"/>
        <v>0</v>
      </c>
      <c r="AI375" s="8">
        <f t="shared" si="23"/>
        <v>0</v>
      </c>
      <c r="AJ375" s="8" t="s">
        <v>781</v>
      </c>
      <c r="AK375" s="8" t="s">
        <v>322</v>
      </c>
      <c r="AL375" s="8" t="s">
        <v>647</v>
      </c>
    </row>
    <row r="376" spans="1:38" x14ac:dyDescent="0.35">
      <c r="A376" s="8">
        <v>459586</v>
      </c>
      <c r="B376" s="8">
        <v>111864</v>
      </c>
      <c r="C376" s="8" t="s">
        <v>188</v>
      </c>
      <c r="D376" s="8">
        <v>90295</v>
      </c>
      <c r="E376" s="8" t="s">
        <v>980</v>
      </c>
      <c r="F376" s="8">
        <v>3129697</v>
      </c>
      <c r="G376" s="8">
        <v>0.56000000000000005</v>
      </c>
      <c r="H376" s="8" t="s">
        <v>190</v>
      </c>
      <c r="I376" s="59">
        <v>45180</v>
      </c>
      <c r="J376" s="8" t="s">
        <v>191</v>
      </c>
      <c r="K376" s="8" t="s">
        <v>213</v>
      </c>
      <c r="L376" s="8" t="s">
        <v>193</v>
      </c>
      <c r="M376" s="8" t="s">
        <v>195</v>
      </c>
      <c r="N376" s="8" t="s">
        <v>195</v>
      </c>
      <c r="O376" s="8" t="s">
        <v>298</v>
      </c>
      <c r="P376" s="8" t="s">
        <v>981</v>
      </c>
      <c r="R376" s="8" t="s">
        <v>307</v>
      </c>
      <c r="S376" s="8" t="s">
        <v>982</v>
      </c>
      <c r="T376" s="8" t="s">
        <v>201</v>
      </c>
      <c r="U376" s="8" t="s">
        <v>202</v>
      </c>
      <c r="V376" s="59">
        <v>45292</v>
      </c>
      <c r="W376" s="8" t="s">
        <v>203</v>
      </c>
      <c r="X376" s="8" t="s">
        <v>211</v>
      </c>
      <c r="Y376" s="8">
        <v>1</v>
      </c>
      <c r="Z376" s="8">
        <v>1</v>
      </c>
      <c r="AA376" s="8">
        <v>1</v>
      </c>
      <c r="AB376" s="8">
        <v>0</v>
      </c>
      <c r="AC376" s="8">
        <v>1</v>
      </c>
      <c r="AD376" s="8">
        <v>1</v>
      </c>
      <c r="AE376" s="8">
        <v>1</v>
      </c>
      <c r="AF376" s="8">
        <f t="shared" si="20"/>
        <v>1</v>
      </c>
      <c r="AG376" s="8">
        <f t="shared" si="21"/>
        <v>0</v>
      </c>
      <c r="AH376" s="8">
        <f t="shared" si="22"/>
        <v>1</v>
      </c>
      <c r="AI376" s="8">
        <f t="shared" si="23"/>
        <v>1</v>
      </c>
      <c r="AJ376" s="8" t="s">
        <v>781</v>
      </c>
      <c r="AK376" s="8" t="s">
        <v>322</v>
      </c>
      <c r="AL376" s="8" t="s">
        <v>647</v>
      </c>
    </row>
    <row r="377" spans="1:38" x14ac:dyDescent="0.35">
      <c r="A377" s="8">
        <v>446293</v>
      </c>
      <c r="B377" s="8">
        <v>124846</v>
      </c>
      <c r="C377" s="8" t="s">
        <v>188</v>
      </c>
      <c r="D377" s="8">
        <v>91212</v>
      </c>
      <c r="E377" s="8" t="s">
        <v>537</v>
      </c>
      <c r="F377" s="8">
        <v>3129698</v>
      </c>
      <c r="G377" s="8">
        <v>0.75</v>
      </c>
      <c r="H377" s="8" t="s">
        <v>190</v>
      </c>
      <c r="I377" s="59">
        <v>45196</v>
      </c>
      <c r="J377" s="8" t="s">
        <v>202</v>
      </c>
      <c r="K377" s="8" t="s">
        <v>213</v>
      </c>
      <c r="L377" s="8" t="s">
        <v>193</v>
      </c>
      <c r="M377" s="8" t="s">
        <v>195</v>
      </c>
      <c r="N377" s="8" t="s">
        <v>195</v>
      </c>
      <c r="O377" s="8" t="s">
        <v>196</v>
      </c>
      <c r="P377" s="8" t="s">
        <v>538</v>
      </c>
      <c r="Q377" s="8" t="s">
        <v>478</v>
      </c>
      <c r="R377" s="8" t="s">
        <v>188</v>
      </c>
      <c r="S377" s="8" t="s">
        <v>539</v>
      </c>
      <c r="T377" s="8" t="s">
        <v>201</v>
      </c>
      <c r="U377" s="8" t="s">
        <v>202</v>
      </c>
      <c r="V377" s="59">
        <v>45658</v>
      </c>
      <c r="W377" s="8" t="s">
        <v>207</v>
      </c>
      <c r="X377" s="8" t="s">
        <v>231</v>
      </c>
      <c r="Y377" s="8">
        <v>0</v>
      </c>
      <c r="Z377" s="8">
        <v>0</v>
      </c>
      <c r="AA377" s="8">
        <v>0</v>
      </c>
      <c r="AB377" s="8">
        <v>0</v>
      </c>
      <c r="AC377" s="8">
        <v>2</v>
      </c>
      <c r="AD377" s="8">
        <v>2</v>
      </c>
      <c r="AE377" s="8">
        <v>2</v>
      </c>
      <c r="AF377" s="8">
        <f t="shared" si="20"/>
        <v>0</v>
      </c>
      <c r="AG377" s="8">
        <f t="shared" si="21"/>
        <v>0</v>
      </c>
      <c r="AH377" s="8">
        <f t="shared" si="22"/>
        <v>0</v>
      </c>
      <c r="AI377" s="8">
        <f t="shared" si="23"/>
        <v>0</v>
      </c>
      <c r="AJ377" s="8" t="s">
        <v>938</v>
      </c>
      <c r="AK377" s="8" t="s">
        <v>360</v>
      </c>
      <c r="AL377" s="8" t="s">
        <v>647</v>
      </c>
    </row>
    <row r="378" spans="1:38" x14ac:dyDescent="0.35">
      <c r="A378" s="8">
        <v>446293</v>
      </c>
      <c r="B378" s="8">
        <v>124846</v>
      </c>
      <c r="C378" s="8" t="s">
        <v>188</v>
      </c>
      <c r="D378" s="8">
        <v>91212</v>
      </c>
      <c r="E378" s="8" t="s">
        <v>537</v>
      </c>
      <c r="F378" s="8">
        <v>3129698</v>
      </c>
      <c r="G378" s="8">
        <v>0.75</v>
      </c>
      <c r="H378" s="8" t="s">
        <v>190</v>
      </c>
      <c r="I378" s="59">
        <v>45196</v>
      </c>
      <c r="J378" s="8" t="s">
        <v>202</v>
      </c>
      <c r="K378" s="8" t="s">
        <v>213</v>
      </c>
      <c r="L378" s="8" t="s">
        <v>193</v>
      </c>
      <c r="M378" s="8" t="s">
        <v>195</v>
      </c>
      <c r="N378" s="8" t="s">
        <v>195</v>
      </c>
      <c r="O378" s="8" t="s">
        <v>196</v>
      </c>
      <c r="P378" s="8" t="s">
        <v>538</v>
      </c>
      <c r="Q378" s="8" t="s">
        <v>478</v>
      </c>
      <c r="R378" s="8" t="s">
        <v>188</v>
      </c>
      <c r="S378" s="8" t="s">
        <v>539</v>
      </c>
      <c r="T378" s="8" t="s">
        <v>201</v>
      </c>
      <c r="U378" s="8" t="s">
        <v>202</v>
      </c>
      <c r="V378" s="59">
        <v>45658</v>
      </c>
      <c r="W378" s="8" t="s">
        <v>203</v>
      </c>
      <c r="X378" s="8" t="s">
        <v>211</v>
      </c>
      <c r="Y378" s="8">
        <v>0</v>
      </c>
      <c r="Z378" s="8">
        <v>0</v>
      </c>
      <c r="AA378" s="8">
        <v>0</v>
      </c>
      <c r="AB378" s="8">
        <v>0</v>
      </c>
      <c r="AC378" s="8">
        <v>1</v>
      </c>
      <c r="AD378" s="8">
        <v>1</v>
      </c>
      <c r="AE378" s="8">
        <v>1</v>
      </c>
      <c r="AF378" s="8">
        <f t="shared" si="20"/>
        <v>0</v>
      </c>
      <c r="AG378" s="8">
        <f t="shared" si="21"/>
        <v>0</v>
      </c>
      <c r="AH378" s="8">
        <f t="shared" si="22"/>
        <v>0</v>
      </c>
      <c r="AI378" s="8">
        <f t="shared" si="23"/>
        <v>0</v>
      </c>
      <c r="AJ378" s="8" t="s">
        <v>938</v>
      </c>
      <c r="AK378" s="8" t="s">
        <v>360</v>
      </c>
      <c r="AL378" s="8" t="s">
        <v>647</v>
      </c>
    </row>
    <row r="379" spans="1:38" x14ac:dyDescent="0.35">
      <c r="A379" s="8">
        <v>446293</v>
      </c>
      <c r="B379" s="8">
        <v>124846</v>
      </c>
      <c r="C379" s="8" t="s">
        <v>188</v>
      </c>
      <c r="D379" s="8">
        <v>91212</v>
      </c>
      <c r="E379" s="8" t="s">
        <v>537</v>
      </c>
      <c r="F379" s="8">
        <v>3129698</v>
      </c>
      <c r="G379" s="8">
        <v>0.75</v>
      </c>
      <c r="H379" s="8" t="s">
        <v>190</v>
      </c>
      <c r="I379" s="59">
        <v>45196</v>
      </c>
      <c r="J379" s="8" t="s">
        <v>202</v>
      </c>
      <c r="K379" s="8" t="s">
        <v>213</v>
      </c>
      <c r="L379" s="8" t="s">
        <v>193</v>
      </c>
      <c r="M379" s="8" t="s">
        <v>195</v>
      </c>
      <c r="N379" s="8" t="s">
        <v>195</v>
      </c>
      <c r="O379" s="8" t="s">
        <v>196</v>
      </c>
      <c r="P379" s="8" t="s">
        <v>538</v>
      </c>
      <c r="Q379" s="8" t="s">
        <v>478</v>
      </c>
      <c r="R379" s="8" t="s">
        <v>188</v>
      </c>
      <c r="S379" s="8" t="s">
        <v>539</v>
      </c>
      <c r="T379" s="8" t="s">
        <v>201</v>
      </c>
      <c r="U379" s="8" t="s">
        <v>202</v>
      </c>
      <c r="V379" s="59">
        <v>45658</v>
      </c>
      <c r="W379" s="8" t="s">
        <v>203</v>
      </c>
      <c r="X379" s="8" t="s">
        <v>229</v>
      </c>
      <c r="Y379" s="8">
        <v>1</v>
      </c>
      <c r="Z379" s="8">
        <v>1</v>
      </c>
      <c r="AA379" s="8">
        <v>1</v>
      </c>
      <c r="AB379" s="8">
        <v>0</v>
      </c>
      <c r="AC379" s="8">
        <v>0</v>
      </c>
      <c r="AD379" s="8">
        <v>0</v>
      </c>
      <c r="AE379" s="8">
        <v>0</v>
      </c>
      <c r="AF379" s="8">
        <f t="shared" si="20"/>
        <v>1</v>
      </c>
      <c r="AG379" s="8">
        <f t="shared" si="21"/>
        <v>0</v>
      </c>
      <c r="AH379" s="8">
        <f t="shared" si="22"/>
        <v>1</v>
      </c>
      <c r="AI379" s="8">
        <f t="shared" si="23"/>
        <v>1</v>
      </c>
      <c r="AJ379" s="8" t="s">
        <v>938</v>
      </c>
      <c r="AK379" s="8" t="s">
        <v>360</v>
      </c>
      <c r="AL379" s="8" t="s">
        <v>647</v>
      </c>
    </row>
    <row r="380" spans="1:38" x14ac:dyDescent="0.35">
      <c r="A380" s="8">
        <v>446293</v>
      </c>
      <c r="B380" s="8">
        <v>124846</v>
      </c>
      <c r="C380" s="8" t="s">
        <v>188</v>
      </c>
      <c r="D380" s="8">
        <v>91212</v>
      </c>
      <c r="E380" s="8" t="s">
        <v>537</v>
      </c>
      <c r="F380" s="8">
        <v>3129698</v>
      </c>
      <c r="G380" s="8">
        <v>0.75</v>
      </c>
      <c r="H380" s="8" t="s">
        <v>190</v>
      </c>
      <c r="I380" s="59">
        <v>45196</v>
      </c>
      <c r="J380" s="8" t="s">
        <v>202</v>
      </c>
      <c r="K380" s="8" t="s">
        <v>213</v>
      </c>
      <c r="L380" s="8" t="s">
        <v>193</v>
      </c>
      <c r="M380" s="8" t="s">
        <v>195</v>
      </c>
      <c r="N380" s="8" t="s">
        <v>195</v>
      </c>
      <c r="O380" s="8" t="s">
        <v>224</v>
      </c>
      <c r="P380" s="8" t="s">
        <v>538</v>
      </c>
      <c r="Q380" s="8" t="s">
        <v>478</v>
      </c>
      <c r="R380" s="8" t="s">
        <v>188</v>
      </c>
      <c r="S380" s="8" t="s">
        <v>539</v>
      </c>
      <c r="T380" s="8" t="s">
        <v>201</v>
      </c>
      <c r="U380" s="8" t="s">
        <v>191</v>
      </c>
      <c r="V380" s="59">
        <v>45658</v>
      </c>
      <c r="W380" s="8" t="s">
        <v>203</v>
      </c>
      <c r="X380" s="8" t="s">
        <v>229</v>
      </c>
      <c r="Y380" s="8">
        <v>4</v>
      </c>
      <c r="Z380" s="8">
        <v>4</v>
      </c>
      <c r="AA380" s="8">
        <v>4</v>
      </c>
      <c r="AB380" s="8">
        <v>0</v>
      </c>
      <c r="AC380" s="8">
        <v>0</v>
      </c>
      <c r="AD380" s="8">
        <v>0</v>
      </c>
      <c r="AE380" s="8">
        <v>0</v>
      </c>
      <c r="AF380" s="8">
        <f t="shared" si="20"/>
        <v>4</v>
      </c>
      <c r="AG380" s="8">
        <f t="shared" si="21"/>
        <v>0</v>
      </c>
      <c r="AH380" s="8">
        <f t="shared" si="22"/>
        <v>4</v>
      </c>
      <c r="AI380" s="8">
        <f t="shared" si="23"/>
        <v>4</v>
      </c>
      <c r="AJ380" s="8" t="s">
        <v>938</v>
      </c>
      <c r="AK380" s="8" t="s">
        <v>360</v>
      </c>
      <c r="AL380" s="8" t="s">
        <v>647</v>
      </c>
    </row>
    <row r="381" spans="1:38" x14ac:dyDescent="0.35">
      <c r="A381" s="8">
        <v>466855</v>
      </c>
      <c r="B381" s="8">
        <v>110926</v>
      </c>
      <c r="C381" s="8" t="s">
        <v>188</v>
      </c>
      <c r="D381" s="8">
        <v>89660</v>
      </c>
      <c r="E381" s="8" t="s">
        <v>983</v>
      </c>
      <c r="F381" s="8">
        <v>3128912</v>
      </c>
      <c r="G381" s="8">
        <v>0.22</v>
      </c>
      <c r="H381" s="8" t="s">
        <v>190</v>
      </c>
      <c r="I381" s="59">
        <v>45196</v>
      </c>
      <c r="J381" s="8" t="s">
        <v>191</v>
      </c>
      <c r="K381" s="8" t="s">
        <v>213</v>
      </c>
      <c r="L381" s="8" t="s">
        <v>193</v>
      </c>
      <c r="M381" s="8" t="s">
        <v>195</v>
      </c>
      <c r="N381" s="8" t="s">
        <v>195</v>
      </c>
      <c r="O381" s="8" t="s">
        <v>196</v>
      </c>
      <c r="P381" s="8" t="s">
        <v>984</v>
      </c>
      <c r="R381" s="8" t="s">
        <v>226</v>
      </c>
      <c r="S381" s="8" t="s">
        <v>985</v>
      </c>
      <c r="T381" s="8" t="s">
        <v>201</v>
      </c>
      <c r="U381" s="8" t="s">
        <v>202</v>
      </c>
      <c r="V381" s="59">
        <v>45017</v>
      </c>
      <c r="W381" s="8" t="s">
        <v>203</v>
      </c>
      <c r="X381" s="8" t="s">
        <v>206</v>
      </c>
      <c r="Y381" s="8">
        <v>0</v>
      </c>
      <c r="Z381" s="8">
        <v>0</v>
      </c>
      <c r="AA381" s="8">
        <v>0</v>
      </c>
      <c r="AB381" s="8">
        <v>0</v>
      </c>
      <c r="AC381" s="8">
        <v>1</v>
      </c>
      <c r="AD381" s="8">
        <v>1</v>
      </c>
      <c r="AE381" s="8">
        <v>1</v>
      </c>
      <c r="AF381" s="8">
        <f t="shared" si="20"/>
        <v>0</v>
      </c>
      <c r="AG381" s="8">
        <f t="shared" si="21"/>
        <v>0</v>
      </c>
      <c r="AH381" s="8">
        <f t="shared" si="22"/>
        <v>0</v>
      </c>
      <c r="AI381" s="8">
        <f t="shared" si="23"/>
        <v>0</v>
      </c>
      <c r="AJ381" s="8" t="s">
        <v>658</v>
      </c>
      <c r="AK381" s="8" t="s">
        <v>241</v>
      </c>
      <c r="AL381" s="8" t="s">
        <v>647</v>
      </c>
    </row>
    <row r="382" spans="1:38" x14ac:dyDescent="0.35">
      <c r="A382" s="8">
        <v>466855</v>
      </c>
      <c r="B382" s="8">
        <v>110926</v>
      </c>
      <c r="C382" s="8" t="s">
        <v>188</v>
      </c>
      <c r="D382" s="8">
        <v>89660</v>
      </c>
      <c r="E382" s="8" t="s">
        <v>983</v>
      </c>
      <c r="F382" s="8">
        <v>3128912</v>
      </c>
      <c r="G382" s="8">
        <v>0.22</v>
      </c>
      <c r="H382" s="8" t="s">
        <v>190</v>
      </c>
      <c r="I382" s="59">
        <v>45196</v>
      </c>
      <c r="J382" s="8" t="s">
        <v>191</v>
      </c>
      <c r="K382" s="8" t="s">
        <v>213</v>
      </c>
      <c r="L382" s="8" t="s">
        <v>193</v>
      </c>
      <c r="M382" s="8" t="s">
        <v>195</v>
      </c>
      <c r="N382" s="8" t="s">
        <v>195</v>
      </c>
      <c r="O382" s="8" t="s">
        <v>196</v>
      </c>
      <c r="P382" s="8" t="s">
        <v>984</v>
      </c>
      <c r="R382" s="8" t="s">
        <v>226</v>
      </c>
      <c r="S382" s="8" t="s">
        <v>985</v>
      </c>
      <c r="T382" s="8" t="s">
        <v>201</v>
      </c>
      <c r="U382" s="8" t="s">
        <v>202</v>
      </c>
      <c r="V382" s="59">
        <v>45017</v>
      </c>
      <c r="W382" s="8" t="s">
        <v>203</v>
      </c>
      <c r="X382" s="8" t="s">
        <v>229</v>
      </c>
      <c r="Y382" s="8">
        <v>1</v>
      </c>
      <c r="Z382" s="8">
        <v>1</v>
      </c>
      <c r="AA382" s="8">
        <v>1</v>
      </c>
      <c r="AB382" s="8">
        <v>0</v>
      </c>
      <c r="AC382" s="8">
        <v>0</v>
      </c>
      <c r="AD382" s="8">
        <v>0</v>
      </c>
      <c r="AE382" s="8">
        <v>0</v>
      </c>
      <c r="AF382" s="8">
        <f t="shared" si="20"/>
        <v>1</v>
      </c>
      <c r="AG382" s="8">
        <f t="shared" si="21"/>
        <v>0</v>
      </c>
      <c r="AH382" s="8">
        <f t="shared" si="22"/>
        <v>1</v>
      </c>
      <c r="AI382" s="8">
        <f t="shared" si="23"/>
        <v>1</v>
      </c>
      <c r="AJ382" s="8" t="s">
        <v>658</v>
      </c>
      <c r="AK382" s="8" t="s">
        <v>241</v>
      </c>
      <c r="AL382" s="8" t="s">
        <v>647</v>
      </c>
    </row>
    <row r="383" spans="1:38" x14ac:dyDescent="0.35">
      <c r="A383" s="8">
        <v>452669</v>
      </c>
      <c r="B383" s="8">
        <v>111593</v>
      </c>
      <c r="C383" s="8" t="s">
        <v>188</v>
      </c>
      <c r="D383" s="8">
        <v>75118</v>
      </c>
      <c r="E383" s="8" t="s">
        <v>986</v>
      </c>
      <c r="F383" s="8">
        <v>3128913</v>
      </c>
      <c r="G383" s="8">
        <v>0.17</v>
      </c>
      <c r="H383" s="8" t="s">
        <v>190</v>
      </c>
      <c r="I383" s="59">
        <v>45188</v>
      </c>
      <c r="J383" s="8" t="s">
        <v>191</v>
      </c>
      <c r="K383" s="8" t="s">
        <v>213</v>
      </c>
      <c r="L383" s="8" t="s">
        <v>193</v>
      </c>
      <c r="M383" s="8" t="s">
        <v>195</v>
      </c>
      <c r="N383" s="8" t="s">
        <v>195</v>
      </c>
      <c r="O383" s="8" t="s">
        <v>224</v>
      </c>
      <c r="P383" s="8" t="s">
        <v>987</v>
      </c>
      <c r="R383" s="8" t="s">
        <v>267</v>
      </c>
      <c r="S383" s="8" t="s">
        <v>988</v>
      </c>
      <c r="T383" s="8" t="s">
        <v>201</v>
      </c>
      <c r="U383" s="8" t="s">
        <v>202</v>
      </c>
      <c r="W383" s="8" t="s">
        <v>203</v>
      </c>
      <c r="X383" s="8" t="s">
        <v>206</v>
      </c>
      <c r="Y383" s="8">
        <v>2</v>
      </c>
      <c r="Z383" s="8">
        <v>2</v>
      </c>
      <c r="AA383" s="8">
        <v>0</v>
      </c>
      <c r="AB383" s="8">
        <v>0</v>
      </c>
      <c r="AC383" s="8">
        <v>0</v>
      </c>
      <c r="AD383" s="8">
        <v>0</v>
      </c>
      <c r="AE383" s="8">
        <v>0</v>
      </c>
      <c r="AF383" s="8">
        <f t="shared" si="20"/>
        <v>2</v>
      </c>
      <c r="AG383" s="8">
        <f t="shared" si="21"/>
        <v>0</v>
      </c>
      <c r="AH383" s="8">
        <f t="shared" si="22"/>
        <v>2</v>
      </c>
      <c r="AI383" s="8">
        <f t="shared" si="23"/>
        <v>0</v>
      </c>
      <c r="AJ383" s="8" t="s">
        <v>267</v>
      </c>
      <c r="AK383" s="8" t="s">
        <v>322</v>
      </c>
      <c r="AL383" s="8" t="s">
        <v>647</v>
      </c>
    </row>
    <row r="384" spans="1:38" x14ac:dyDescent="0.35">
      <c r="A384" s="8">
        <v>457544</v>
      </c>
      <c r="B384" s="8">
        <v>116185</v>
      </c>
      <c r="C384" s="8" t="s">
        <v>188</v>
      </c>
      <c r="D384" s="8">
        <v>91214</v>
      </c>
      <c r="E384" s="8" t="s">
        <v>989</v>
      </c>
      <c r="F384" s="8">
        <v>3128915</v>
      </c>
      <c r="G384" s="8">
        <v>0.06</v>
      </c>
      <c r="H384" s="8" t="s">
        <v>190</v>
      </c>
      <c r="I384" s="59">
        <v>45197</v>
      </c>
      <c r="J384" s="8" t="s">
        <v>202</v>
      </c>
      <c r="K384" s="8" t="s">
        <v>213</v>
      </c>
      <c r="L384" s="8" t="s">
        <v>193</v>
      </c>
      <c r="M384" s="8" t="s">
        <v>195</v>
      </c>
      <c r="N384" s="8" t="s">
        <v>195</v>
      </c>
      <c r="O384" s="8" t="s">
        <v>224</v>
      </c>
      <c r="P384" s="8" t="s">
        <v>990</v>
      </c>
      <c r="R384" s="8" t="s">
        <v>460</v>
      </c>
      <c r="S384" s="8" t="s">
        <v>568</v>
      </c>
      <c r="T384" s="8" t="s">
        <v>201</v>
      </c>
      <c r="U384" s="8" t="s">
        <v>191</v>
      </c>
      <c r="W384" s="8" t="s">
        <v>203</v>
      </c>
      <c r="X384" s="8" t="s">
        <v>206</v>
      </c>
      <c r="Y384" s="8">
        <v>1</v>
      </c>
      <c r="Z384" s="8">
        <v>1</v>
      </c>
      <c r="AA384" s="8">
        <v>0</v>
      </c>
      <c r="AB384" s="8">
        <v>0</v>
      </c>
      <c r="AC384" s="8">
        <v>0</v>
      </c>
      <c r="AD384" s="8">
        <v>0</v>
      </c>
      <c r="AE384" s="8">
        <v>0</v>
      </c>
      <c r="AF384" s="8">
        <f t="shared" si="20"/>
        <v>1</v>
      </c>
      <c r="AG384" s="8">
        <f t="shared" si="21"/>
        <v>0</v>
      </c>
      <c r="AH384" s="8">
        <f t="shared" si="22"/>
        <v>1</v>
      </c>
      <c r="AI384" s="8">
        <f t="shared" si="23"/>
        <v>0</v>
      </c>
      <c r="AJ384" s="8" t="s">
        <v>460</v>
      </c>
      <c r="AK384" s="8" t="s">
        <v>205</v>
      </c>
      <c r="AL384" s="8" t="s">
        <v>647</v>
      </c>
    </row>
    <row r="385" spans="1:38" x14ac:dyDescent="0.35">
      <c r="A385" s="8">
        <v>448952</v>
      </c>
      <c r="B385" s="8">
        <v>132809</v>
      </c>
      <c r="C385" s="8" t="s">
        <v>188</v>
      </c>
      <c r="D385" s="8">
        <v>91237</v>
      </c>
      <c r="E385" s="8" t="s">
        <v>991</v>
      </c>
      <c r="F385" s="8">
        <v>3132502</v>
      </c>
      <c r="G385" s="8">
        <v>0.08</v>
      </c>
      <c r="H385" s="8" t="s">
        <v>190</v>
      </c>
      <c r="I385" s="59">
        <v>45196</v>
      </c>
      <c r="J385" s="8" t="s">
        <v>202</v>
      </c>
      <c r="K385" s="8" t="s">
        <v>213</v>
      </c>
      <c r="L385" s="8" t="s">
        <v>193</v>
      </c>
      <c r="M385" s="8" t="s">
        <v>195</v>
      </c>
      <c r="N385" s="8" t="s">
        <v>195</v>
      </c>
      <c r="O385" s="8" t="s">
        <v>224</v>
      </c>
      <c r="P385" s="8" t="s">
        <v>992</v>
      </c>
      <c r="R385" s="8" t="s">
        <v>513</v>
      </c>
      <c r="S385" s="8" t="s">
        <v>568</v>
      </c>
      <c r="T385" s="8" t="s">
        <v>201</v>
      </c>
      <c r="U385" s="8" t="s">
        <v>191</v>
      </c>
      <c r="W385" s="8" t="s">
        <v>203</v>
      </c>
      <c r="X385" s="8" t="s">
        <v>211</v>
      </c>
      <c r="Y385" s="8">
        <v>1</v>
      </c>
      <c r="Z385" s="8">
        <v>1</v>
      </c>
      <c r="AA385" s="8">
        <v>0</v>
      </c>
      <c r="AB385" s="8">
        <v>0</v>
      </c>
      <c r="AC385" s="8">
        <v>0</v>
      </c>
      <c r="AD385" s="8">
        <v>0</v>
      </c>
      <c r="AE385" s="8">
        <v>0</v>
      </c>
      <c r="AF385" s="8">
        <f t="shared" si="20"/>
        <v>1</v>
      </c>
      <c r="AG385" s="8">
        <f t="shared" si="21"/>
        <v>0</v>
      </c>
      <c r="AH385" s="8">
        <f t="shared" si="22"/>
        <v>1</v>
      </c>
      <c r="AI385" s="8">
        <f t="shared" si="23"/>
        <v>0</v>
      </c>
      <c r="AJ385" s="8" t="s">
        <v>513</v>
      </c>
      <c r="AK385" s="8" t="s">
        <v>205</v>
      </c>
      <c r="AL385" s="8" t="s">
        <v>647</v>
      </c>
    </row>
    <row r="386" spans="1:38" x14ac:dyDescent="0.35">
      <c r="A386" s="8">
        <v>447868</v>
      </c>
      <c r="B386" s="8">
        <v>128779</v>
      </c>
      <c r="C386" s="8" t="s">
        <v>188</v>
      </c>
      <c r="D386" s="8">
        <v>91490</v>
      </c>
      <c r="E386" s="8" t="s">
        <v>555</v>
      </c>
      <c r="F386" s="8">
        <v>3143752</v>
      </c>
      <c r="G386" s="8">
        <v>2.66</v>
      </c>
      <c r="H386" s="8" t="s">
        <v>190</v>
      </c>
      <c r="I386" s="59">
        <v>45154</v>
      </c>
      <c r="J386" s="8" t="s">
        <v>202</v>
      </c>
      <c r="K386" s="8" t="s">
        <v>213</v>
      </c>
      <c r="L386" s="8" t="s">
        <v>193</v>
      </c>
      <c r="M386" s="8" t="s">
        <v>556</v>
      </c>
      <c r="N386" s="8" t="s">
        <v>195</v>
      </c>
      <c r="O386" s="8" t="s">
        <v>224</v>
      </c>
      <c r="P386" s="8" t="s">
        <v>557</v>
      </c>
      <c r="R386" s="8" t="s">
        <v>188</v>
      </c>
      <c r="S386" s="8" t="s">
        <v>558</v>
      </c>
      <c r="T386" s="8" t="s">
        <v>201</v>
      </c>
      <c r="U386" s="8" t="s">
        <v>191</v>
      </c>
      <c r="V386" s="59">
        <v>45658</v>
      </c>
      <c r="W386" s="8" t="s">
        <v>559</v>
      </c>
      <c r="X386" s="8" t="s">
        <v>204</v>
      </c>
      <c r="Y386" s="8">
        <v>4</v>
      </c>
      <c r="Z386" s="8">
        <v>4</v>
      </c>
      <c r="AA386" s="8">
        <v>4</v>
      </c>
      <c r="AB386" s="8">
        <v>0</v>
      </c>
      <c r="AC386" s="8">
        <v>0</v>
      </c>
      <c r="AD386" s="8">
        <v>0</v>
      </c>
      <c r="AE386" s="8">
        <v>0</v>
      </c>
      <c r="AF386" s="8">
        <f t="shared" si="20"/>
        <v>4</v>
      </c>
      <c r="AG386" s="8">
        <f t="shared" si="21"/>
        <v>0</v>
      </c>
      <c r="AH386" s="8">
        <f t="shared" si="22"/>
        <v>4</v>
      </c>
      <c r="AI386" s="8">
        <f t="shared" si="23"/>
        <v>4</v>
      </c>
      <c r="AJ386" s="8" t="s">
        <v>188</v>
      </c>
      <c r="AK386" s="8" t="s">
        <v>217</v>
      </c>
      <c r="AL386" s="8" t="s">
        <v>647</v>
      </c>
    </row>
    <row r="387" spans="1:38" x14ac:dyDescent="0.35">
      <c r="A387" s="8">
        <v>447868</v>
      </c>
      <c r="B387" s="8">
        <v>128779</v>
      </c>
      <c r="C387" s="8" t="s">
        <v>188</v>
      </c>
      <c r="D387" s="8">
        <v>91490</v>
      </c>
      <c r="E387" s="8" t="s">
        <v>555</v>
      </c>
      <c r="F387" s="8">
        <v>3143752</v>
      </c>
      <c r="G387" s="8">
        <v>2.66</v>
      </c>
      <c r="H387" s="8" t="s">
        <v>190</v>
      </c>
      <c r="I387" s="59">
        <v>45154</v>
      </c>
      <c r="J387" s="8" t="s">
        <v>202</v>
      </c>
      <c r="K387" s="8" t="s">
        <v>213</v>
      </c>
      <c r="L387" s="8" t="s">
        <v>193</v>
      </c>
      <c r="M387" s="8" t="s">
        <v>556</v>
      </c>
      <c r="N387" s="8" t="s">
        <v>195</v>
      </c>
      <c r="O387" s="8" t="s">
        <v>210</v>
      </c>
      <c r="P387" s="8" t="s">
        <v>557</v>
      </c>
      <c r="R387" s="8" t="s">
        <v>188</v>
      </c>
      <c r="S387" s="8" t="s">
        <v>558</v>
      </c>
      <c r="T387" s="8" t="s">
        <v>201</v>
      </c>
      <c r="U387" s="8" t="s">
        <v>202</v>
      </c>
      <c r="V387" s="59">
        <v>45658</v>
      </c>
      <c r="W387" s="8" t="s">
        <v>559</v>
      </c>
      <c r="X387" s="8" t="s">
        <v>231</v>
      </c>
      <c r="Y387" s="8">
        <v>2</v>
      </c>
      <c r="Z387" s="8">
        <v>2</v>
      </c>
      <c r="AA387" s="8">
        <v>2</v>
      </c>
      <c r="AB387" s="8">
        <v>0</v>
      </c>
      <c r="AC387" s="8">
        <v>0</v>
      </c>
      <c r="AD387" s="8">
        <v>0</v>
      </c>
      <c r="AE387" s="8">
        <v>0</v>
      </c>
      <c r="AF387" s="8">
        <f t="shared" si="20"/>
        <v>2</v>
      </c>
      <c r="AG387" s="8">
        <f t="shared" si="21"/>
        <v>0</v>
      </c>
      <c r="AH387" s="8">
        <f t="shared" si="22"/>
        <v>2</v>
      </c>
      <c r="AI387" s="8">
        <f t="shared" si="23"/>
        <v>2</v>
      </c>
      <c r="AJ387" s="8" t="s">
        <v>188</v>
      </c>
      <c r="AK387" s="8" t="s">
        <v>217</v>
      </c>
      <c r="AL387" s="8" t="s">
        <v>647</v>
      </c>
    </row>
    <row r="388" spans="1:38" x14ac:dyDescent="0.35">
      <c r="A388" s="8">
        <v>447868</v>
      </c>
      <c r="B388" s="8">
        <v>128779</v>
      </c>
      <c r="C388" s="8" t="s">
        <v>188</v>
      </c>
      <c r="D388" s="8">
        <v>91490</v>
      </c>
      <c r="E388" s="8" t="s">
        <v>555</v>
      </c>
      <c r="F388" s="8">
        <v>3143752</v>
      </c>
      <c r="G388" s="8">
        <v>2.66</v>
      </c>
      <c r="H388" s="8" t="s">
        <v>190</v>
      </c>
      <c r="I388" s="59">
        <v>45154</v>
      </c>
      <c r="J388" s="8" t="s">
        <v>202</v>
      </c>
      <c r="K388" s="8" t="s">
        <v>213</v>
      </c>
      <c r="L388" s="8" t="s">
        <v>193</v>
      </c>
      <c r="M388" s="8" t="s">
        <v>556</v>
      </c>
      <c r="N388" s="8" t="s">
        <v>195</v>
      </c>
      <c r="O388" s="8" t="s">
        <v>210</v>
      </c>
      <c r="P388" s="8" t="s">
        <v>557</v>
      </c>
      <c r="R388" s="8" t="s">
        <v>188</v>
      </c>
      <c r="S388" s="8" t="s">
        <v>558</v>
      </c>
      <c r="T388" s="8" t="s">
        <v>201</v>
      </c>
      <c r="U388" s="8" t="s">
        <v>202</v>
      </c>
      <c r="V388" s="59">
        <v>45658</v>
      </c>
      <c r="W388" s="8" t="s">
        <v>559</v>
      </c>
      <c r="X388" s="8" t="s">
        <v>204</v>
      </c>
      <c r="Y388" s="8">
        <v>1</v>
      </c>
      <c r="Z388" s="8">
        <v>1</v>
      </c>
      <c r="AA388" s="8">
        <v>1</v>
      </c>
      <c r="AB388" s="8">
        <v>0</v>
      </c>
      <c r="AC388" s="8">
        <v>0</v>
      </c>
      <c r="AD388" s="8">
        <v>0</v>
      </c>
      <c r="AE388" s="8">
        <v>0</v>
      </c>
      <c r="AF388" s="8">
        <f t="shared" si="20"/>
        <v>1</v>
      </c>
      <c r="AG388" s="8">
        <f t="shared" si="21"/>
        <v>0</v>
      </c>
      <c r="AH388" s="8">
        <f t="shared" si="22"/>
        <v>1</v>
      </c>
      <c r="AI388" s="8">
        <f t="shared" si="23"/>
        <v>1</v>
      </c>
      <c r="AJ388" s="8" t="s">
        <v>188</v>
      </c>
      <c r="AK388" s="8" t="s">
        <v>217</v>
      </c>
      <c r="AL388" s="8" t="s">
        <v>647</v>
      </c>
    </row>
    <row r="389" spans="1:38" x14ac:dyDescent="0.35">
      <c r="A389" s="8">
        <v>447868</v>
      </c>
      <c r="B389" s="8">
        <v>128779</v>
      </c>
      <c r="C389" s="8" t="s">
        <v>188</v>
      </c>
      <c r="D389" s="8">
        <v>91490</v>
      </c>
      <c r="E389" s="8" t="s">
        <v>555</v>
      </c>
      <c r="F389" s="8">
        <v>3143752</v>
      </c>
      <c r="G389" s="8">
        <v>2.66</v>
      </c>
      <c r="H389" s="8" t="s">
        <v>190</v>
      </c>
      <c r="I389" s="59">
        <v>45154</v>
      </c>
      <c r="J389" s="8" t="s">
        <v>202</v>
      </c>
      <c r="K389" s="8" t="s">
        <v>213</v>
      </c>
      <c r="L389" s="8" t="s">
        <v>193</v>
      </c>
      <c r="M389" s="8" t="s">
        <v>556</v>
      </c>
      <c r="N389" s="8" t="s">
        <v>195</v>
      </c>
      <c r="O389" s="8" t="s">
        <v>210</v>
      </c>
      <c r="P389" s="8" t="s">
        <v>557</v>
      </c>
      <c r="R389" s="8" t="s">
        <v>188</v>
      </c>
      <c r="S389" s="8" t="s">
        <v>558</v>
      </c>
      <c r="T389" s="8" t="s">
        <v>201</v>
      </c>
      <c r="U389" s="8" t="s">
        <v>202</v>
      </c>
      <c r="V389" s="59">
        <v>45658</v>
      </c>
      <c r="W389" s="8" t="s">
        <v>559</v>
      </c>
      <c r="X389" s="8" t="s">
        <v>211</v>
      </c>
      <c r="Y389" s="8">
        <v>1</v>
      </c>
      <c r="Z389" s="8">
        <v>1</v>
      </c>
      <c r="AA389" s="8">
        <v>1</v>
      </c>
      <c r="AB389" s="8">
        <v>0</v>
      </c>
      <c r="AC389" s="8">
        <v>0</v>
      </c>
      <c r="AD389" s="8">
        <v>0</v>
      </c>
      <c r="AE389" s="8">
        <v>0</v>
      </c>
      <c r="AF389" s="8">
        <f t="shared" si="20"/>
        <v>1</v>
      </c>
      <c r="AG389" s="8">
        <f t="shared" si="21"/>
        <v>0</v>
      </c>
      <c r="AH389" s="8">
        <f t="shared" si="22"/>
        <v>1</v>
      </c>
      <c r="AI389" s="8">
        <f t="shared" si="23"/>
        <v>1</v>
      </c>
      <c r="AJ389" s="8" t="s">
        <v>188</v>
      </c>
      <c r="AK389" s="8" t="s">
        <v>217</v>
      </c>
      <c r="AL389" s="8" t="s">
        <v>647</v>
      </c>
    </row>
    <row r="390" spans="1:38" x14ac:dyDescent="0.35">
      <c r="A390" s="8">
        <v>447868</v>
      </c>
      <c r="B390" s="8">
        <v>128779</v>
      </c>
      <c r="C390" s="8" t="s">
        <v>188</v>
      </c>
      <c r="D390" s="8">
        <v>91490</v>
      </c>
      <c r="E390" s="8" t="s">
        <v>555</v>
      </c>
      <c r="F390" s="8">
        <v>3143752</v>
      </c>
      <c r="G390" s="8">
        <v>2.66</v>
      </c>
      <c r="H390" s="8" t="s">
        <v>190</v>
      </c>
      <c r="I390" s="59">
        <v>45154</v>
      </c>
      <c r="J390" s="8" t="s">
        <v>202</v>
      </c>
      <c r="K390" s="8" t="s">
        <v>213</v>
      </c>
      <c r="L390" s="8" t="s">
        <v>193</v>
      </c>
      <c r="M390" s="8" t="s">
        <v>556</v>
      </c>
      <c r="N390" s="8" t="s">
        <v>195</v>
      </c>
      <c r="O390" s="8" t="s">
        <v>224</v>
      </c>
      <c r="P390" s="8" t="s">
        <v>557</v>
      </c>
      <c r="R390" s="8" t="s">
        <v>188</v>
      </c>
      <c r="S390" s="8" t="s">
        <v>558</v>
      </c>
      <c r="T390" s="8" t="s">
        <v>201</v>
      </c>
      <c r="U390" s="8" t="s">
        <v>191</v>
      </c>
      <c r="V390" s="59">
        <v>45658</v>
      </c>
      <c r="W390" s="8" t="s">
        <v>559</v>
      </c>
      <c r="X390" s="8" t="s">
        <v>211</v>
      </c>
      <c r="Y390" s="8">
        <v>1</v>
      </c>
      <c r="Z390" s="8">
        <v>1</v>
      </c>
      <c r="AA390" s="8">
        <v>1</v>
      </c>
      <c r="AB390" s="8">
        <v>0</v>
      </c>
      <c r="AC390" s="8">
        <v>0</v>
      </c>
      <c r="AD390" s="8">
        <v>0</v>
      </c>
      <c r="AE390" s="8">
        <v>0</v>
      </c>
      <c r="AF390" s="8">
        <f t="shared" si="20"/>
        <v>1</v>
      </c>
      <c r="AG390" s="8">
        <f t="shared" si="21"/>
        <v>0</v>
      </c>
      <c r="AH390" s="8">
        <f t="shared" si="22"/>
        <v>1</v>
      </c>
      <c r="AI390" s="8">
        <f t="shared" si="23"/>
        <v>1</v>
      </c>
      <c r="AJ390" s="8" t="s">
        <v>188</v>
      </c>
      <c r="AK390" s="8" t="s">
        <v>217</v>
      </c>
      <c r="AL390" s="8" t="s">
        <v>647</v>
      </c>
    </row>
    <row r="391" spans="1:38" x14ac:dyDescent="0.35">
      <c r="A391" s="8">
        <v>452710</v>
      </c>
      <c r="B391" s="8">
        <v>111644</v>
      </c>
      <c r="C391" s="8" t="s">
        <v>188</v>
      </c>
      <c r="D391" s="8">
        <v>91382</v>
      </c>
      <c r="E391" s="8" t="s">
        <v>993</v>
      </c>
      <c r="F391" s="8">
        <v>3139351</v>
      </c>
      <c r="G391" s="8">
        <v>0.14000000000000001</v>
      </c>
      <c r="H391" s="8" t="s">
        <v>666</v>
      </c>
      <c r="I391" s="59">
        <v>45205</v>
      </c>
      <c r="J391" s="8" t="s">
        <v>202</v>
      </c>
      <c r="K391" s="8" t="s">
        <v>213</v>
      </c>
      <c r="L391" s="8" t="s">
        <v>193</v>
      </c>
      <c r="M391" s="8" t="s">
        <v>195</v>
      </c>
      <c r="N391" s="8" t="s">
        <v>195</v>
      </c>
      <c r="O391" s="8" t="s">
        <v>224</v>
      </c>
      <c r="P391" s="8" t="s">
        <v>994</v>
      </c>
      <c r="Q391" s="8" t="s">
        <v>267</v>
      </c>
      <c r="R391" s="8" t="s">
        <v>319</v>
      </c>
      <c r="S391" s="8" t="s">
        <v>995</v>
      </c>
      <c r="T391" s="8" t="s">
        <v>201</v>
      </c>
      <c r="U391" s="8" t="s">
        <v>202</v>
      </c>
      <c r="W391" s="8" t="s">
        <v>203</v>
      </c>
      <c r="X391" s="8" t="s">
        <v>211</v>
      </c>
      <c r="Y391" s="8">
        <v>1</v>
      </c>
      <c r="Z391" s="8">
        <v>1</v>
      </c>
      <c r="AA391" s="8">
        <v>0</v>
      </c>
      <c r="AB391" s="8">
        <v>0</v>
      </c>
      <c r="AC391" s="8">
        <v>0</v>
      </c>
      <c r="AD391" s="8">
        <v>0</v>
      </c>
      <c r="AE391" s="8">
        <v>0</v>
      </c>
      <c r="AF391" s="8">
        <f t="shared" si="20"/>
        <v>1</v>
      </c>
      <c r="AG391" s="8">
        <f t="shared" si="21"/>
        <v>0</v>
      </c>
      <c r="AH391" s="8">
        <f t="shared" si="22"/>
        <v>1</v>
      </c>
      <c r="AI391" s="8">
        <f t="shared" si="23"/>
        <v>0</v>
      </c>
      <c r="AJ391" s="8" t="s">
        <v>267</v>
      </c>
      <c r="AK391" s="8" t="s">
        <v>322</v>
      </c>
      <c r="AL391" s="8" t="s">
        <v>647</v>
      </c>
    </row>
    <row r="392" spans="1:38" x14ac:dyDescent="0.35">
      <c r="A392" s="8">
        <v>458749</v>
      </c>
      <c r="B392" s="8">
        <v>110378</v>
      </c>
      <c r="C392" s="8" t="s">
        <v>188</v>
      </c>
      <c r="D392" s="8">
        <v>90363</v>
      </c>
      <c r="E392" s="8" t="s">
        <v>514</v>
      </c>
      <c r="F392" s="8">
        <v>3139352</v>
      </c>
      <c r="G392" s="8">
        <v>0.09</v>
      </c>
      <c r="H392" s="8" t="s">
        <v>222</v>
      </c>
      <c r="I392" s="59">
        <v>45218</v>
      </c>
      <c r="J392" s="8" t="s">
        <v>191</v>
      </c>
      <c r="K392" s="8" t="s">
        <v>213</v>
      </c>
      <c r="L392" s="8" t="s">
        <v>193</v>
      </c>
      <c r="M392" s="8" t="s">
        <v>515</v>
      </c>
      <c r="N392" s="8" t="s">
        <v>195</v>
      </c>
      <c r="O392" s="8" t="s">
        <v>224</v>
      </c>
      <c r="P392" s="8" t="s">
        <v>516</v>
      </c>
      <c r="R392" s="8" t="s">
        <v>307</v>
      </c>
      <c r="S392" s="8" t="s">
        <v>517</v>
      </c>
      <c r="T392" s="8" t="s">
        <v>201</v>
      </c>
      <c r="U392" s="8" t="s">
        <v>191</v>
      </c>
      <c r="V392" s="59">
        <v>45545</v>
      </c>
      <c r="W392" s="8" t="s">
        <v>203</v>
      </c>
      <c r="X392" s="8" t="s">
        <v>211</v>
      </c>
      <c r="Y392" s="8">
        <v>1</v>
      </c>
      <c r="Z392" s="8">
        <v>1</v>
      </c>
      <c r="AA392" s="8">
        <v>1</v>
      </c>
      <c r="AB392" s="8">
        <v>0</v>
      </c>
      <c r="AC392" s="8">
        <v>0</v>
      </c>
      <c r="AD392" s="8">
        <v>0</v>
      </c>
      <c r="AE392" s="8">
        <v>0</v>
      </c>
      <c r="AF392" s="8">
        <f t="shared" ref="AF392:AF455" si="24">Z392-AB392</f>
        <v>1</v>
      </c>
      <c r="AG392" s="8">
        <f t="shared" ref="AG392:AG455" si="25">AD392-AE392</f>
        <v>0</v>
      </c>
      <c r="AH392" s="8">
        <f t="shared" ref="AH392:AH455" si="26">AF392-AG392</f>
        <v>1</v>
      </c>
      <c r="AI392" s="8">
        <f t="shared" ref="AI392:AI455" si="27">AA392-AB392</f>
        <v>1</v>
      </c>
      <c r="AJ392" s="8" t="s">
        <v>658</v>
      </c>
      <c r="AK392" s="8" t="s">
        <v>241</v>
      </c>
      <c r="AL392" s="8" t="s">
        <v>647</v>
      </c>
    </row>
    <row r="393" spans="1:38" x14ac:dyDescent="0.35">
      <c r="A393" s="8">
        <v>454217</v>
      </c>
      <c r="B393" s="8">
        <v>117533</v>
      </c>
      <c r="C393" s="8" t="s">
        <v>188</v>
      </c>
      <c r="D393" s="8">
        <v>91386</v>
      </c>
      <c r="E393" s="8" t="s">
        <v>996</v>
      </c>
      <c r="F393" s="8">
        <v>3140938</v>
      </c>
      <c r="G393" s="8">
        <v>0.25</v>
      </c>
      <c r="H393" s="8" t="s">
        <v>190</v>
      </c>
      <c r="I393" s="59">
        <v>45223</v>
      </c>
      <c r="J393" s="8" t="s">
        <v>202</v>
      </c>
      <c r="K393" s="8" t="s">
        <v>213</v>
      </c>
      <c r="L393" s="8" t="s">
        <v>193</v>
      </c>
      <c r="M393" s="8" t="s">
        <v>515</v>
      </c>
      <c r="N393" s="8" t="s">
        <v>195</v>
      </c>
      <c r="O393" s="8" t="s">
        <v>224</v>
      </c>
      <c r="P393" s="8" t="s">
        <v>997</v>
      </c>
      <c r="R393" s="8" t="s">
        <v>199</v>
      </c>
      <c r="S393" s="8" t="s">
        <v>998</v>
      </c>
      <c r="T393" s="8" t="s">
        <v>201</v>
      </c>
      <c r="U393" s="8" t="s">
        <v>191</v>
      </c>
      <c r="W393" s="8" t="s">
        <v>203</v>
      </c>
      <c r="X393" s="8" t="s">
        <v>206</v>
      </c>
      <c r="Y393" s="8">
        <v>2</v>
      </c>
      <c r="Z393" s="8">
        <v>2</v>
      </c>
      <c r="AA393" s="8">
        <v>0</v>
      </c>
      <c r="AB393" s="8">
        <v>0</v>
      </c>
      <c r="AC393" s="8">
        <v>0</v>
      </c>
      <c r="AD393" s="8">
        <v>0</v>
      </c>
      <c r="AE393" s="8">
        <v>0</v>
      </c>
      <c r="AF393" s="8">
        <f t="shared" si="24"/>
        <v>2</v>
      </c>
      <c r="AG393" s="8">
        <f t="shared" si="25"/>
        <v>0</v>
      </c>
      <c r="AH393" s="8">
        <f t="shared" si="26"/>
        <v>2</v>
      </c>
      <c r="AI393" s="8">
        <f t="shared" si="27"/>
        <v>0</v>
      </c>
      <c r="AJ393" s="8" t="s">
        <v>199</v>
      </c>
      <c r="AK393" s="8" t="s">
        <v>205</v>
      </c>
      <c r="AL393" s="8" t="s">
        <v>647</v>
      </c>
    </row>
    <row r="394" spans="1:38" x14ac:dyDescent="0.35">
      <c r="A394" s="8">
        <v>446624</v>
      </c>
      <c r="B394" s="8">
        <v>124314</v>
      </c>
      <c r="C394" s="8" t="s">
        <v>188</v>
      </c>
      <c r="D394" s="8">
        <v>91387</v>
      </c>
      <c r="E394" s="8" t="s">
        <v>999</v>
      </c>
      <c r="F394" s="8">
        <v>3140939</v>
      </c>
      <c r="G394" s="8">
        <v>0.18</v>
      </c>
      <c r="H394" s="8" t="s">
        <v>190</v>
      </c>
      <c r="I394" s="59">
        <v>45244</v>
      </c>
      <c r="J394" s="8" t="s">
        <v>202</v>
      </c>
      <c r="K394" s="8" t="s">
        <v>213</v>
      </c>
      <c r="L394" s="8" t="s">
        <v>193</v>
      </c>
      <c r="M394" s="8" t="s">
        <v>195</v>
      </c>
      <c r="N394" s="8" t="s">
        <v>195</v>
      </c>
      <c r="O394" s="8" t="s">
        <v>196</v>
      </c>
      <c r="P394" s="8" t="s">
        <v>1000</v>
      </c>
      <c r="R394" s="8" t="s">
        <v>295</v>
      </c>
      <c r="S394" s="8" t="s">
        <v>1001</v>
      </c>
      <c r="T394" s="8" t="s">
        <v>201</v>
      </c>
      <c r="U394" s="8" t="s">
        <v>202</v>
      </c>
      <c r="W394" s="8" t="s">
        <v>203</v>
      </c>
      <c r="X394" s="8" t="s">
        <v>211</v>
      </c>
      <c r="Y394" s="8">
        <v>0</v>
      </c>
      <c r="Z394" s="8">
        <v>0</v>
      </c>
      <c r="AA394" s="8">
        <v>0</v>
      </c>
      <c r="AB394" s="8">
        <v>0</v>
      </c>
      <c r="AC394" s="8">
        <v>1</v>
      </c>
      <c r="AD394" s="8">
        <v>1</v>
      </c>
      <c r="AE394" s="8">
        <v>0</v>
      </c>
      <c r="AF394" s="8">
        <f t="shared" si="24"/>
        <v>0</v>
      </c>
      <c r="AG394" s="8">
        <f t="shared" si="25"/>
        <v>1</v>
      </c>
      <c r="AH394" s="8">
        <f t="shared" si="26"/>
        <v>-1</v>
      </c>
      <c r="AI394" s="8">
        <f t="shared" si="27"/>
        <v>0</v>
      </c>
      <c r="AJ394" s="8" t="s">
        <v>771</v>
      </c>
      <c r="AK394" s="8" t="s">
        <v>360</v>
      </c>
      <c r="AL394" s="8" t="s">
        <v>647</v>
      </c>
    </row>
    <row r="395" spans="1:38" x14ac:dyDescent="0.35">
      <c r="A395" s="8">
        <v>446624</v>
      </c>
      <c r="B395" s="8">
        <v>124314</v>
      </c>
      <c r="C395" s="8" t="s">
        <v>188</v>
      </c>
      <c r="D395" s="8">
        <v>91387</v>
      </c>
      <c r="E395" s="8" t="s">
        <v>999</v>
      </c>
      <c r="F395" s="8">
        <v>3140939</v>
      </c>
      <c r="G395" s="8">
        <v>0.18</v>
      </c>
      <c r="H395" s="8" t="s">
        <v>190</v>
      </c>
      <c r="I395" s="59">
        <v>45244</v>
      </c>
      <c r="J395" s="8" t="s">
        <v>202</v>
      </c>
      <c r="K395" s="8" t="s">
        <v>213</v>
      </c>
      <c r="L395" s="8" t="s">
        <v>193</v>
      </c>
      <c r="M395" s="8" t="s">
        <v>195</v>
      </c>
      <c r="N395" s="8" t="s">
        <v>195</v>
      </c>
      <c r="O395" s="8" t="s">
        <v>196</v>
      </c>
      <c r="P395" s="8" t="s">
        <v>1000</v>
      </c>
      <c r="R395" s="8" t="s">
        <v>295</v>
      </c>
      <c r="S395" s="8" t="s">
        <v>1001</v>
      </c>
      <c r="T395" s="8" t="s">
        <v>201</v>
      </c>
      <c r="U395" s="8" t="s">
        <v>202</v>
      </c>
      <c r="W395" s="8" t="s">
        <v>203</v>
      </c>
      <c r="X395" s="8" t="s">
        <v>229</v>
      </c>
      <c r="Y395" s="8">
        <v>1</v>
      </c>
      <c r="Z395" s="8">
        <v>1</v>
      </c>
      <c r="AA395" s="8">
        <v>0</v>
      </c>
      <c r="AB395" s="8">
        <v>0</v>
      </c>
      <c r="AC395" s="8">
        <v>0</v>
      </c>
      <c r="AD395" s="8">
        <v>0</v>
      </c>
      <c r="AE395" s="8">
        <v>0</v>
      </c>
      <c r="AF395" s="8">
        <f t="shared" si="24"/>
        <v>1</v>
      </c>
      <c r="AG395" s="8">
        <f t="shared" si="25"/>
        <v>0</v>
      </c>
      <c r="AH395" s="8">
        <f t="shared" si="26"/>
        <v>1</v>
      </c>
      <c r="AI395" s="8">
        <f t="shared" si="27"/>
        <v>0</v>
      </c>
      <c r="AJ395" s="8" t="s">
        <v>771</v>
      </c>
      <c r="AK395" s="8" t="s">
        <v>360</v>
      </c>
      <c r="AL395" s="8" t="s">
        <v>647</v>
      </c>
    </row>
    <row r="396" spans="1:38" x14ac:dyDescent="0.35">
      <c r="A396" s="8">
        <v>458993</v>
      </c>
      <c r="B396" s="8">
        <v>133974</v>
      </c>
      <c r="C396" s="8" t="s">
        <v>188</v>
      </c>
      <c r="D396" s="8">
        <v>91388</v>
      </c>
      <c r="E396" s="8" t="s">
        <v>1002</v>
      </c>
      <c r="F396" s="8">
        <v>3140940</v>
      </c>
      <c r="G396" s="8">
        <v>2.08</v>
      </c>
      <c r="H396" s="8" t="s">
        <v>190</v>
      </c>
      <c r="I396" s="59">
        <v>45250</v>
      </c>
      <c r="J396" s="8" t="s">
        <v>202</v>
      </c>
      <c r="K396" s="8" t="s">
        <v>213</v>
      </c>
      <c r="L396" s="8" t="s">
        <v>193</v>
      </c>
      <c r="M396" s="8" t="s">
        <v>195</v>
      </c>
      <c r="N396" s="8" t="s">
        <v>195</v>
      </c>
      <c r="O396" s="8" t="s">
        <v>196</v>
      </c>
      <c r="P396" s="8" t="s">
        <v>1003</v>
      </c>
      <c r="R396" s="8" t="s">
        <v>1004</v>
      </c>
      <c r="S396" s="8" t="s">
        <v>1005</v>
      </c>
      <c r="T396" s="8" t="s">
        <v>201</v>
      </c>
      <c r="U396" s="8" t="s">
        <v>202</v>
      </c>
      <c r="W396" s="8" t="s">
        <v>203</v>
      </c>
      <c r="X396" s="8" t="s">
        <v>229</v>
      </c>
      <c r="Y396" s="8">
        <v>1</v>
      </c>
      <c r="Z396" s="8">
        <v>1</v>
      </c>
      <c r="AA396" s="8">
        <v>0</v>
      </c>
      <c r="AB396" s="8">
        <v>0</v>
      </c>
      <c r="AC396" s="8">
        <v>1</v>
      </c>
      <c r="AD396" s="8">
        <v>1</v>
      </c>
      <c r="AE396" s="8">
        <v>0</v>
      </c>
      <c r="AF396" s="8">
        <f t="shared" si="24"/>
        <v>1</v>
      </c>
      <c r="AG396" s="8">
        <f t="shared" si="25"/>
        <v>1</v>
      </c>
      <c r="AH396" s="8">
        <f t="shared" si="26"/>
        <v>0</v>
      </c>
      <c r="AI396" s="8">
        <f t="shared" si="27"/>
        <v>0</v>
      </c>
      <c r="AJ396" s="8" t="s">
        <v>658</v>
      </c>
      <c r="AK396" s="8" t="s">
        <v>241</v>
      </c>
      <c r="AL396" s="8" t="s">
        <v>647</v>
      </c>
    </row>
    <row r="397" spans="1:38" x14ac:dyDescent="0.35">
      <c r="A397" s="8">
        <v>461174</v>
      </c>
      <c r="B397" s="8">
        <v>134428</v>
      </c>
      <c r="C397" s="8" t="s">
        <v>188</v>
      </c>
      <c r="D397" s="8">
        <v>91389</v>
      </c>
      <c r="E397" s="8" t="s">
        <v>1006</v>
      </c>
      <c r="F397" s="8">
        <v>3140941</v>
      </c>
      <c r="G397" s="8">
        <v>0.05</v>
      </c>
      <c r="H397" s="8" t="s">
        <v>190</v>
      </c>
      <c r="I397" s="59">
        <v>45247</v>
      </c>
      <c r="J397" s="8" t="s">
        <v>202</v>
      </c>
      <c r="K397" s="8" t="s">
        <v>213</v>
      </c>
      <c r="L397" s="8" t="s">
        <v>193</v>
      </c>
      <c r="M397" s="8" t="s">
        <v>195</v>
      </c>
      <c r="N397" s="8" t="s">
        <v>195</v>
      </c>
      <c r="O397" s="8" t="s">
        <v>196</v>
      </c>
      <c r="P397" s="8" t="s">
        <v>1007</v>
      </c>
      <c r="Q397" s="8" t="s">
        <v>546</v>
      </c>
      <c r="R397" s="8" t="s">
        <v>300</v>
      </c>
      <c r="S397" s="8" t="s">
        <v>1008</v>
      </c>
      <c r="T397" s="8" t="s">
        <v>201</v>
      </c>
      <c r="U397" s="8" t="s">
        <v>202</v>
      </c>
      <c r="W397" s="8" t="s">
        <v>203</v>
      </c>
      <c r="X397" s="8" t="s">
        <v>204</v>
      </c>
      <c r="Y397" s="8">
        <v>1</v>
      </c>
      <c r="Z397" s="8">
        <v>1</v>
      </c>
      <c r="AA397" s="8">
        <v>0</v>
      </c>
      <c r="AB397" s="8">
        <v>0</v>
      </c>
      <c r="AC397" s="8">
        <v>1</v>
      </c>
      <c r="AD397" s="8">
        <v>1</v>
      </c>
      <c r="AE397" s="8">
        <v>0</v>
      </c>
      <c r="AF397" s="8">
        <f t="shared" si="24"/>
        <v>1</v>
      </c>
      <c r="AG397" s="8">
        <f t="shared" si="25"/>
        <v>1</v>
      </c>
      <c r="AH397" s="8">
        <f t="shared" si="26"/>
        <v>0</v>
      </c>
      <c r="AI397" s="8">
        <f t="shared" si="27"/>
        <v>0</v>
      </c>
      <c r="AJ397" s="8" t="s">
        <v>546</v>
      </c>
      <c r="AK397" s="8" t="s">
        <v>322</v>
      </c>
      <c r="AL397" s="8" t="s">
        <v>647</v>
      </c>
    </row>
    <row r="398" spans="1:38" x14ac:dyDescent="0.35">
      <c r="A398" s="8">
        <v>462111</v>
      </c>
      <c r="B398" s="8">
        <v>136964</v>
      </c>
      <c r="C398" s="8" t="s">
        <v>188</v>
      </c>
      <c r="D398" s="8">
        <v>91433</v>
      </c>
      <c r="E398" s="8" t="s">
        <v>1009</v>
      </c>
      <c r="F398" s="8">
        <v>3143350</v>
      </c>
      <c r="G398" s="8">
        <v>0.22</v>
      </c>
      <c r="H398" s="8" t="s">
        <v>190</v>
      </c>
      <c r="I398" s="59">
        <v>45254</v>
      </c>
      <c r="J398" s="8" t="s">
        <v>202</v>
      </c>
      <c r="K398" s="8" t="s">
        <v>213</v>
      </c>
      <c r="L398" s="8" t="s">
        <v>193</v>
      </c>
      <c r="M398" s="8" t="s">
        <v>195</v>
      </c>
      <c r="N398" s="8" t="s">
        <v>195</v>
      </c>
      <c r="O398" s="8" t="s">
        <v>196</v>
      </c>
      <c r="P398" s="8" t="s">
        <v>1010</v>
      </c>
      <c r="Q398" s="8" t="s">
        <v>1011</v>
      </c>
      <c r="R398" s="8" t="s">
        <v>1004</v>
      </c>
      <c r="S398" s="8" t="s">
        <v>1012</v>
      </c>
      <c r="T398" s="8" t="s">
        <v>201</v>
      </c>
      <c r="U398" s="8" t="s">
        <v>202</v>
      </c>
      <c r="W398" s="8" t="s">
        <v>203</v>
      </c>
      <c r="X398" s="8" t="s">
        <v>211</v>
      </c>
      <c r="Y398" s="8">
        <v>0</v>
      </c>
      <c r="Z398" s="8">
        <v>0</v>
      </c>
      <c r="AA398" s="8">
        <v>0</v>
      </c>
      <c r="AB398" s="8">
        <v>0</v>
      </c>
      <c r="AC398" s="8">
        <v>1</v>
      </c>
      <c r="AD398" s="8">
        <v>1</v>
      </c>
      <c r="AE398" s="8">
        <v>0</v>
      </c>
      <c r="AF398" s="8">
        <f t="shared" si="24"/>
        <v>0</v>
      </c>
      <c r="AG398" s="8">
        <f t="shared" si="25"/>
        <v>1</v>
      </c>
      <c r="AH398" s="8">
        <f t="shared" si="26"/>
        <v>-1</v>
      </c>
      <c r="AI398" s="8">
        <f t="shared" si="27"/>
        <v>0</v>
      </c>
      <c r="AJ398" s="8" t="s">
        <v>658</v>
      </c>
      <c r="AK398" s="8" t="s">
        <v>241</v>
      </c>
      <c r="AL398" s="8" t="s">
        <v>647</v>
      </c>
    </row>
    <row r="399" spans="1:38" x14ac:dyDescent="0.35">
      <c r="A399" s="8">
        <v>462111</v>
      </c>
      <c r="B399" s="8">
        <v>136964</v>
      </c>
      <c r="C399" s="8" t="s">
        <v>188</v>
      </c>
      <c r="D399" s="8">
        <v>91433</v>
      </c>
      <c r="E399" s="8" t="s">
        <v>1009</v>
      </c>
      <c r="F399" s="8">
        <v>3143350</v>
      </c>
      <c r="G399" s="8">
        <v>0.22</v>
      </c>
      <c r="H399" s="8" t="s">
        <v>190</v>
      </c>
      <c r="I399" s="59">
        <v>45254</v>
      </c>
      <c r="J399" s="8" t="s">
        <v>202</v>
      </c>
      <c r="K399" s="8" t="s">
        <v>213</v>
      </c>
      <c r="L399" s="8" t="s">
        <v>193</v>
      </c>
      <c r="M399" s="8" t="s">
        <v>195</v>
      </c>
      <c r="N399" s="8" t="s">
        <v>195</v>
      </c>
      <c r="O399" s="8" t="s">
        <v>196</v>
      </c>
      <c r="P399" s="8" t="s">
        <v>1010</v>
      </c>
      <c r="Q399" s="8" t="s">
        <v>1011</v>
      </c>
      <c r="R399" s="8" t="s">
        <v>1004</v>
      </c>
      <c r="S399" s="8" t="s">
        <v>1012</v>
      </c>
      <c r="T399" s="8" t="s">
        <v>201</v>
      </c>
      <c r="U399" s="8" t="s">
        <v>202</v>
      </c>
      <c r="W399" s="8" t="s">
        <v>203</v>
      </c>
      <c r="X399" s="8" t="s">
        <v>206</v>
      </c>
      <c r="Y399" s="8">
        <v>1</v>
      </c>
      <c r="Z399" s="8">
        <v>1</v>
      </c>
      <c r="AA399" s="8">
        <v>0</v>
      </c>
      <c r="AB399" s="8">
        <v>0</v>
      </c>
      <c r="AC399" s="8">
        <v>0</v>
      </c>
      <c r="AD399" s="8">
        <v>0</v>
      </c>
      <c r="AE399" s="8">
        <v>0</v>
      </c>
      <c r="AF399" s="8">
        <f t="shared" si="24"/>
        <v>1</v>
      </c>
      <c r="AG399" s="8">
        <f t="shared" si="25"/>
        <v>0</v>
      </c>
      <c r="AH399" s="8">
        <f t="shared" si="26"/>
        <v>1</v>
      </c>
      <c r="AI399" s="8">
        <f t="shared" si="27"/>
        <v>0</v>
      </c>
      <c r="AJ399" s="8" t="s">
        <v>658</v>
      </c>
      <c r="AK399" s="8" t="s">
        <v>241</v>
      </c>
      <c r="AL399" s="8" t="s">
        <v>647</v>
      </c>
    </row>
    <row r="400" spans="1:38" x14ac:dyDescent="0.35">
      <c r="A400" s="8">
        <v>460043</v>
      </c>
      <c r="B400" s="8">
        <v>110377</v>
      </c>
      <c r="C400" s="8" t="s">
        <v>188</v>
      </c>
      <c r="D400" s="8">
        <v>90371</v>
      </c>
      <c r="E400" s="8" t="s">
        <v>1013</v>
      </c>
      <c r="F400" s="8">
        <v>3142955</v>
      </c>
      <c r="G400" s="8">
        <v>0.35</v>
      </c>
      <c r="H400" s="8" t="s">
        <v>222</v>
      </c>
      <c r="I400" s="59">
        <v>45252</v>
      </c>
      <c r="J400" s="8" t="s">
        <v>191</v>
      </c>
      <c r="K400" s="8" t="s">
        <v>213</v>
      </c>
      <c r="L400" s="8" t="s">
        <v>193</v>
      </c>
      <c r="M400" s="8" t="s">
        <v>223</v>
      </c>
      <c r="N400" s="8" t="s">
        <v>195</v>
      </c>
      <c r="O400" s="8" t="s">
        <v>224</v>
      </c>
      <c r="P400" s="8" t="s">
        <v>1014</v>
      </c>
      <c r="R400" s="8" t="s">
        <v>384</v>
      </c>
      <c r="S400" s="8" t="s">
        <v>1015</v>
      </c>
      <c r="T400" s="8" t="s">
        <v>201</v>
      </c>
      <c r="U400" s="8" t="s">
        <v>191</v>
      </c>
      <c r="V400" s="59">
        <v>45273</v>
      </c>
      <c r="W400" s="8" t="s">
        <v>203</v>
      </c>
      <c r="X400" s="8" t="s">
        <v>211</v>
      </c>
      <c r="Y400" s="8">
        <v>1</v>
      </c>
      <c r="Z400" s="8">
        <v>1</v>
      </c>
      <c r="AA400" s="8">
        <v>1</v>
      </c>
      <c r="AB400" s="8">
        <v>0</v>
      </c>
      <c r="AC400" s="8">
        <v>0</v>
      </c>
      <c r="AD400" s="8">
        <v>0</v>
      </c>
      <c r="AE400" s="8">
        <v>0</v>
      </c>
      <c r="AF400" s="8">
        <f t="shared" si="24"/>
        <v>1</v>
      </c>
      <c r="AG400" s="8">
        <f t="shared" si="25"/>
        <v>0</v>
      </c>
      <c r="AH400" s="8">
        <f t="shared" si="26"/>
        <v>1</v>
      </c>
      <c r="AI400" s="8">
        <f t="shared" si="27"/>
        <v>1</v>
      </c>
      <c r="AJ400" s="8" t="s">
        <v>384</v>
      </c>
      <c r="AK400" s="8" t="s">
        <v>322</v>
      </c>
      <c r="AL400" s="8" t="s">
        <v>647</v>
      </c>
    </row>
    <row r="401" spans="1:38" x14ac:dyDescent="0.35">
      <c r="A401" s="8">
        <v>460043</v>
      </c>
      <c r="B401" s="8">
        <v>110377</v>
      </c>
      <c r="C401" s="8" t="s">
        <v>188</v>
      </c>
      <c r="D401" s="8">
        <v>90371</v>
      </c>
      <c r="E401" s="8" t="s">
        <v>1013</v>
      </c>
      <c r="F401" s="8">
        <v>3142955</v>
      </c>
      <c r="G401" s="8">
        <v>0.35</v>
      </c>
      <c r="H401" s="8" t="s">
        <v>222</v>
      </c>
      <c r="I401" s="59">
        <v>45252</v>
      </c>
      <c r="J401" s="8" t="s">
        <v>191</v>
      </c>
      <c r="K401" s="8" t="s">
        <v>213</v>
      </c>
      <c r="L401" s="8" t="s">
        <v>193</v>
      </c>
      <c r="M401" s="8" t="s">
        <v>223</v>
      </c>
      <c r="N401" s="8" t="s">
        <v>195</v>
      </c>
      <c r="O401" s="8" t="s">
        <v>224</v>
      </c>
      <c r="P401" s="8" t="s">
        <v>1014</v>
      </c>
      <c r="R401" s="8" t="s">
        <v>384</v>
      </c>
      <c r="S401" s="8" t="s">
        <v>1015</v>
      </c>
      <c r="T401" s="8" t="s">
        <v>201</v>
      </c>
      <c r="U401" s="8" t="s">
        <v>191</v>
      </c>
      <c r="V401" s="59">
        <v>45273</v>
      </c>
      <c r="W401" s="8" t="s">
        <v>203</v>
      </c>
      <c r="X401" s="8" t="s">
        <v>229</v>
      </c>
      <c r="Y401" s="8">
        <v>1</v>
      </c>
      <c r="Z401" s="8">
        <v>1</v>
      </c>
      <c r="AA401" s="8">
        <v>1</v>
      </c>
      <c r="AB401" s="8">
        <v>0</v>
      </c>
      <c r="AC401" s="8">
        <v>0</v>
      </c>
      <c r="AD401" s="8">
        <v>0</v>
      </c>
      <c r="AE401" s="8">
        <v>0</v>
      </c>
      <c r="AF401" s="8">
        <f t="shared" si="24"/>
        <v>1</v>
      </c>
      <c r="AG401" s="8">
        <f t="shared" si="25"/>
        <v>0</v>
      </c>
      <c r="AH401" s="8">
        <f t="shared" si="26"/>
        <v>1</v>
      </c>
      <c r="AI401" s="8">
        <f t="shared" si="27"/>
        <v>1</v>
      </c>
      <c r="AJ401" s="8" t="s">
        <v>384</v>
      </c>
      <c r="AK401" s="8" t="s">
        <v>322</v>
      </c>
      <c r="AL401" s="8" t="s">
        <v>647</v>
      </c>
    </row>
    <row r="402" spans="1:38" x14ac:dyDescent="0.35">
      <c r="A402" s="8">
        <v>448057</v>
      </c>
      <c r="B402" s="8">
        <v>129557</v>
      </c>
      <c r="C402" s="8" t="s">
        <v>188</v>
      </c>
      <c r="D402" s="8">
        <v>91447</v>
      </c>
      <c r="E402" s="8" t="s">
        <v>1016</v>
      </c>
      <c r="F402" s="8">
        <v>3141756</v>
      </c>
      <c r="G402" s="8">
        <v>0.04</v>
      </c>
      <c r="H402" s="8" t="s">
        <v>293</v>
      </c>
      <c r="I402" s="59">
        <v>45226</v>
      </c>
      <c r="J402" s="8" t="s">
        <v>202</v>
      </c>
      <c r="K402" s="8" t="s">
        <v>192</v>
      </c>
      <c r="L402" s="8" t="s">
        <v>193</v>
      </c>
      <c r="M402" s="8" t="s">
        <v>194</v>
      </c>
      <c r="N402" s="8" t="s">
        <v>195</v>
      </c>
      <c r="O402" s="8" t="s">
        <v>210</v>
      </c>
      <c r="P402" s="8" t="s">
        <v>1017</v>
      </c>
      <c r="R402" s="8" t="s">
        <v>188</v>
      </c>
      <c r="S402" s="8" t="s">
        <v>1018</v>
      </c>
      <c r="T402" s="8" t="s">
        <v>201</v>
      </c>
      <c r="U402" s="8" t="s">
        <v>202</v>
      </c>
      <c r="W402" s="8" t="s">
        <v>207</v>
      </c>
      <c r="X402" s="8" t="s">
        <v>231</v>
      </c>
      <c r="Y402" s="8">
        <v>6</v>
      </c>
      <c r="Z402" s="8">
        <v>6</v>
      </c>
      <c r="AA402" s="8">
        <v>0</v>
      </c>
      <c r="AB402" s="8">
        <v>0</v>
      </c>
      <c r="AC402" s="8">
        <v>0</v>
      </c>
      <c r="AD402" s="8">
        <v>0</v>
      </c>
      <c r="AE402" s="8">
        <v>0</v>
      </c>
      <c r="AF402" s="8">
        <f t="shared" si="24"/>
        <v>6</v>
      </c>
      <c r="AG402" s="8">
        <f t="shared" si="25"/>
        <v>0</v>
      </c>
      <c r="AH402" s="8">
        <f t="shared" si="26"/>
        <v>6</v>
      </c>
      <c r="AI402" s="8">
        <f t="shared" si="27"/>
        <v>0</v>
      </c>
      <c r="AJ402" s="8" t="s">
        <v>188</v>
      </c>
      <c r="AK402" s="8" t="s">
        <v>217</v>
      </c>
      <c r="AL402" s="8" t="s">
        <v>647</v>
      </c>
    </row>
    <row r="403" spans="1:38" x14ac:dyDescent="0.35">
      <c r="A403" s="8">
        <v>448057</v>
      </c>
      <c r="B403" s="8">
        <v>129557</v>
      </c>
      <c r="C403" s="8" t="s">
        <v>188</v>
      </c>
      <c r="D403" s="8">
        <v>91447</v>
      </c>
      <c r="E403" s="8" t="s">
        <v>1016</v>
      </c>
      <c r="F403" s="8">
        <v>3141756</v>
      </c>
      <c r="G403" s="8">
        <v>0.04</v>
      </c>
      <c r="H403" s="8" t="s">
        <v>293</v>
      </c>
      <c r="I403" s="59">
        <v>45226</v>
      </c>
      <c r="J403" s="8" t="s">
        <v>202</v>
      </c>
      <c r="K403" s="8" t="s">
        <v>192</v>
      </c>
      <c r="L403" s="8" t="s">
        <v>193</v>
      </c>
      <c r="M403" s="8" t="s">
        <v>194</v>
      </c>
      <c r="N403" s="8" t="s">
        <v>195</v>
      </c>
      <c r="O403" s="8" t="s">
        <v>210</v>
      </c>
      <c r="P403" s="8" t="s">
        <v>1017</v>
      </c>
      <c r="R403" s="8" t="s">
        <v>188</v>
      </c>
      <c r="S403" s="8" t="s">
        <v>1018</v>
      </c>
      <c r="T403" s="8" t="s">
        <v>201</v>
      </c>
      <c r="U403" s="8" t="s">
        <v>202</v>
      </c>
      <c r="W403" s="8" t="s">
        <v>207</v>
      </c>
      <c r="X403" s="8" t="s">
        <v>204</v>
      </c>
      <c r="Y403" s="8">
        <v>6</v>
      </c>
      <c r="Z403" s="8">
        <v>6</v>
      </c>
      <c r="AA403" s="8">
        <v>0</v>
      </c>
      <c r="AB403" s="8">
        <v>0</v>
      </c>
      <c r="AC403" s="8">
        <v>0</v>
      </c>
      <c r="AD403" s="8">
        <v>0</v>
      </c>
      <c r="AE403" s="8">
        <v>0</v>
      </c>
      <c r="AF403" s="8">
        <f t="shared" si="24"/>
        <v>6</v>
      </c>
      <c r="AG403" s="8">
        <f t="shared" si="25"/>
        <v>0</v>
      </c>
      <c r="AH403" s="8">
        <f t="shared" si="26"/>
        <v>6</v>
      </c>
      <c r="AI403" s="8">
        <f t="shared" si="27"/>
        <v>0</v>
      </c>
      <c r="AJ403" s="8" t="s">
        <v>188</v>
      </c>
      <c r="AK403" s="8" t="s">
        <v>217</v>
      </c>
      <c r="AL403" s="8" t="s">
        <v>647</v>
      </c>
    </row>
    <row r="404" spans="1:38" x14ac:dyDescent="0.35">
      <c r="A404" s="8">
        <v>466750</v>
      </c>
      <c r="B404" s="8">
        <v>109383</v>
      </c>
      <c r="C404" s="8" t="s">
        <v>188</v>
      </c>
      <c r="D404" s="8">
        <v>41617</v>
      </c>
      <c r="E404" s="8" t="s">
        <v>221</v>
      </c>
      <c r="F404" s="8">
        <v>3143751</v>
      </c>
      <c r="G404" s="8">
        <v>7.16</v>
      </c>
      <c r="H404" s="8" t="s">
        <v>222</v>
      </c>
      <c r="I404" s="59">
        <v>45212</v>
      </c>
      <c r="J404" s="8" t="s">
        <v>191</v>
      </c>
      <c r="K404" s="8" t="s">
        <v>192</v>
      </c>
      <c r="L404" s="8" t="s">
        <v>230</v>
      </c>
      <c r="M404" s="8" t="s">
        <v>223</v>
      </c>
      <c r="N404" s="8" t="s">
        <v>195</v>
      </c>
      <c r="O404" s="8" t="s">
        <v>224</v>
      </c>
      <c r="P404" s="8" t="s">
        <v>225</v>
      </c>
      <c r="R404" s="8" t="s">
        <v>226</v>
      </c>
      <c r="S404" s="8" t="s">
        <v>227</v>
      </c>
      <c r="T404" s="8" t="s">
        <v>201</v>
      </c>
      <c r="U404" s="8" t="s">
        <v>191</v>
      </c>
      <c r="V404" s="59">
        <v>45502</v>
      </c>
      <c r="W404" s="8" t="s">
        <v>207</v>
      </c>
      <c r="X404" s="8" t="s">
        <v>231</v>
      </c>
      <c r="Y404" s="8">
        <v>20</v>
      </c>
      <c r="Z404" s="8">
        <v>20</v>
      </c>
      <c r="AA404" s="8">
        <v>1</v>
      </c>
      <c r="AB404" s="8">
        <v>0</v>
      </c>
      <c r="AC404" s="8">
        <v>0</v>
      </c>
      <c r="AD404" s="8">
        <v>0</v>
      </c>
      <c r="AE404" s="8">
        <v>0</v>
      </c>
      <c r="AF404" s="8">
        <f t="shared" si="24"/>
        <v>20</v>
      </c>
      <c r="AG404" s="8">
        <f t="shared" si="25"/>
        <v>0</v>
      </c>
      <c r="AH404" s="8">
        <f t="shared" si="26"/>
        <v>20</v>
      </c>
      <c r="AI404" s="8">
        <f t="shared" si="27"/>
        <v>1</v>
      </c>
      <c r="AJ404" s="8" t="s">
        <v>669</v>
      </c>
      <c r="AK404" s="8" t="s">
        <v>62</v>
      </c>
      <c r="AL404" s="8" t="s">
        <v>670</v>
      </c>
    </row>
    <row r="405" spans="1:38" x14ac:dyDescent="0.35">
      <c r="A405" s="8">
        <v>466750</v>
      </c>
      <c r="B405" s="8">
        <v>109383</v>
      </c>
      <c r="C405" s="8" t="s">
        <v>188</v>
      </c>
      <c r="D405" s="8">
        <v>41617</v>
      </c>
      <c r="E405" s="8" t="s">
        <v>221</v>
      </c>
      <c r="F405" s="8">
        <v>3143751</v>
      </c>
      <c r="G405" s="8">
        <v>7.16</v>
      </c>
      <c r="H405" s="8" t="s">
        <v>222</v>
      </c>
      <c r="I405" s="59">
        <v>45212</v>
      </c>
      <c r="J405" s="8" t="s">
        <v>191</v>
      </c>
      <c r="K405" s="8" t="s">
        <v>192</v>
      </c>
      <c r="L405" s="8" t="s">
        <v>230</v>
      </c>
      <c r="M405" s="8" t="s">
        <v>223</v>
      </c>
      <c r="N405" s="8" t="s">
        <v>195</v>
      </c>
      <c r="O405" s="8" t="s">
        <v>224</v>
      </c>
      <c r="P405" s="8" t="s">
        <v>225</v>
      </c>
      <c r="R405" s="8" t="s">
        <v>226</v>
      </c>
      <c r="S405" s="8" t="s">
        <v>227</v>
      </c>
      <c r="T405" s="8" t="s">
        <v>201</v>
      </c>
      <c r="U405" s="8" t="s">
        <v>191</v>
      </c>
      <c r="V405" s="59">
        <v>45502</v>
      </c>
      <c r="W405" s="8" t="s">
        <v>207</v>
      </c>
      <c r="X405" s="8" t="s">
        <v>204</v>
      </c>
      <c r="Y405" s="8">
        <v>35</v>
      </c>
      <c r="Z405" s="8">
        <v>35</v>
      </c>
      <c r="AA405" s="8">
        <v>6</v>
      </c>
      <c r="AB405" s="8">
        <v>0</v>
      </c>
      <c r="AC405" s="8">
        <v>0</v>
      </c>
      <c r="AD405" s="8">
        <v>0</v>
      </c>
      <c r="AE405" s="8">
        <v>0</v>
      </c>
      <c r="AF405" s="8">
        <f t="shared" si="24"/>
        <v>35</v>
      </c>
      <c r="AG405" s="8">
        <f t="shared" si="25"/>
        <v>0</v>
      </c>
      <c r="AH405" s="8">
        <f t="shared" si="26"/>
        <v>35</v>
      </c>
      <c r="AI405" s="8">
        <f t="shared" si="27"/>
        <v>6</v>
      </c>
      <c r="AJ405" s="8" t="s">
        <v>669</v>
      </c>
      <c r="AK405" s="8" t="s">
        <v>62</v>
      </c>
      <c r="AL405" s="8" t="s">
        <v>670</v>
      </c>
    </row>
    <row r="406" spans="1:38" x14ac:dyDescent="0.35">
      <c r="A406" s="8">
        <v>466750</v>
      </c>
      <c r="B406" s="8">
        <v>109383</v>
      </c>
      <c r="C406" s="8" t="s">
        <v>188</v>
      </c>
      <c r="D406" s="8">
        <v>41617</v>
      </c>
      <c r="E406" s="8" t="s">
        <v>221</v>
      </c>
      <c r="F406" s="8">
        <v>3143751</v>
      </c>
      <c r="G406" s="8">
        <v>7.16</v>
      </c>
      <c r="H406" s="8" t="s">
        <v>222</v>
      </c>
      <c r="I406" s="59">
        <v>45212</v>
      </c>
      <c r="J406" s="8" t="s">
        <v>191</v>
      </c>
      <c r="K406" s="8" t="s">
        <v>192</v>
      </c>
      <c r="L406" s="8" t="s">
        <v>230</v>
      </c>
      <c r="M406" s="8" t="s">
        <v>223</v>
      </c>
      <c r="N406" s="8" t="s">
        <v>195</v>
      </c>
      <c r="O406" s="8" t="s">
        <v>224</v>
      </c>
      <c r="P406" s="8" t="s">
        <v>225</v>
      </c>
      <c r="R406" s="8" t="s">
        <v>226</v>
      </c>
      <c r="S406" s="8" t="s">
        <v>227</v>
      </c>
      <c r="T406" s="8" t="s">
        <v>201</v>
      </c>
      <c r="U406" s="8" t="s">
        <v>191</v>
      </c>
      <c r="V406" s="59">
        <v>45502</v>
      </c>
      <c r="W406" s="8" t="s">
        <v>203</v>
      </c>
      <c r="X406" s="8" t="s">
        <v>204</v>
      </c>
      <c r="Y406" s="8">
        <v>7</v>
      </c>
      <c r="Z406" s="8">
        <v>7</v>
      </c>
      <c r="AA406" s="8">
        <v>0</v>
      </c>
      <c r="AB406" s="8">
        <v>0</v>
      </c>
      <c r="AC406" s="8">
        <v>0</v>
      </c>
      <c r="AD406" s="8">
        <v>0</v>
      </c>
      <c r="AE406" s="8">
        <v>0</v>
      </c>
      <c r="AF406" s="8">
        <f t="shared" si="24"/>
        <v>7</v>
      </c>
      <c r="AG406" s="8">
        <f t="shared" si="25"/>
        <v>0</v>
      </c>
      <c r="AH406" s="8">
        <f t="shared" si="26"/>
        <v>7</v>
      </c>
      <c r="AI406" s="8">
        <f t="shared" si="27"/>
        <v>0</v>
      </c>
      <c r="AJ406" s="8" t="s">
        <v>669</v>
      </c>
      <c r="AK406" s="8" t="s">
        <v>62</v>
      </c>
      <c r="AL406" s="8" t="s">
        <v>670</v>
      </c>
    </row>
    <row r="407" spans="1:38" x14ac:dyDescent="0.35">
      <c r="A407" s="8">
        <v>466750</v>
      </c>
      <c r="B407" s="8">
        <v>109383</v>
      </c>
      <c r="C407" s="8" t="s">
        <v>188</v>
      </c>
      <c r="D407" s="8">
        <v>41617</v>
      </c>
      <c r="E407" s="8" t="s">
        <v>221</v>
      </c>
      <c r="F407" s="8">
        <v>3143751</v>
      </c>
      <c r="G407" s="8">
        <v>7.16</v>
      </c>
      <c r="H407" s="8" t="s">
        <v>222</v>
      </c>
      <c r="I407" s="59">
        <v>45212</v>
      </c>
      <c r="J407" s="8" t="s">
        <v>191</v>
      </c>
      <c r="K407" s="8" t="s">
        <v>192</v>
      </c>
      <c r="L407" s="8" t="s">
        <v>230</v>
      </c>
      <c r="M407" s="8" t="s">
        <v>223</v>
      </c>
      <c r="N407" s="8" t="s">
        <v>195</v>
      </c>
      <c r="O407" s="8" t="s">
        <v>224</v>
      </c>
      <c r="P407" s="8" t="s">
        <v>225</v>
      </c>
      <c r="R407" s="8" t="s">
        <v>226</v>
      </c>
      <c r="S407" s="8" t="s">
        <v>227</v>
      </c>
      <c r="T407" s="8" t="s">
        <v>201</v>
      </c>
      <c r="U407" s="8" t="s">
        <v>191</v>
      </c>
      <c r="V407" s="59">
        <v>45502</v>
      </c>
      <c r="W407" s="8" t="s">
        <v>203</v>
      </c>
      <c r="X407" s="8" t="s">
        <v>206</v>
      </c>
      <c r="Y407" s="8">
        <v>4</v>
      </c>
      <c r="Z407" s="8">
        <v>4</v>
      </c>
      <c r="AA407" s="8">
        <v>0</v>
      </c>
      <c r="AB407" s="8">
        <v>0</v>
      </c>
      <c r="AC407" s="8">
        <v>0</v>
      </c>
      <c r="AD407" s="8">
        <v>0</v>
      </c>
      <c r="AE407" s="8">
        <v>0</v>
      </c>
      <c r="AF407" s="8">
        <f t="shared" si="24"/>
        <v>4</v>
      </c>
      <c r="AG407" s="8">
        <f t="shared" si="25"/>
        <v>0</v>
      </c>
      <c r="AH407" s="8">
        <f t="shared" si="26"/>
        <v>4</v>
      </c>
      <c r="AI407" s="8">
        <f t="shared" si="27"/>
        <v>0</v>
      </c>
      <c r="AJ407" s="8" t="s">
        <v>669</v>
      </c>
      <c r="AK407" s="8" t="s">
        <v>62</v>
      </c>
      <c r="AL407" s="8" t="s">
        <v>670</v>
      </c>
    </row>
    <row r="408" spans="1:38" x14ac:dyDescent="0.35">
      <c r="A408" s="8">
        <v>466750</v>
      </c>
      <c r="B408" s="8">
        <v>109383</v>
      </c>
      <c r="C408" s="8" t="s">
        <v>188</v>
      </c>
      <c r="D408" s="8">
        <v>41617</v>
      </c>
      <c r="E408" s="8" t="s">
        <v>221</v>
      </c>
      <c r="F408" s="8">
        <v>3143751</v>
      </c>
      <c r="G408" s="8">
        <v>7.16</v>
      </c>
      <c r="H408" s="8" t="s">
        <v>222</v>
      </c>
      <c r="I408" s="59">
        <v>45212</v>
      </c>
      <c r="J408" s="8" t="s">
        <v>191</v>
      </c>
      <c r="K408" s="8" t="s">
        <v>192</v>
      </c>
      <c r="L408" s="8" t="s">
        <v>230</v>
      </c>
      <c r="M408" s="8" t="s">
        <v>223</v>
      </c>
      <c r="N408" s="8" t="s">
        <v>195</v>
      </c>
      <c r="O408" s="8" t="s">
        <v>224</v>
      </c>
      <c r="P408" s="8" t="s">
        <v>225</v>
      </c>
      <c r="R408" s="8" t="s">
        <v>226</v>
      </c>
      <c r="S408" s="8" t="s">
        <v>227</v>
      </c>
      <c r="T408" s="8" t="s">
        <v>201</v>
      </c>
      <c r="U408" s="8" t="s">
        <v>191</v>
      </c>
      <c r="V408" s="59">
        <v>45502</v>
      </c>
      <c r="W408" s="8" t="s">
        <v>203</v>
      </c>
      <c r="X408" s="8" t="s">
        <v>211</v>
      </c>
      <c r="Y408" s="8">
        <v>3</v>
      </c>
      <c r="Z408" s="8">
        <v>3</v>
      </c>
      <c r="AA408" s="8">
        <v>0</v>
      </c>
      <c r="AB408" s="8">
        <v>0</v>
      </c>
      <c r="AC408" s="8">
        <v>0</v>
      </c>
      <c r="AD408" s="8">
        <v>0</v>
      </c>
      <c r="AE408" s="8">
        <v>0</v>
      </c>
      <c r="AF408" s="8">
        <f t="shared" si="24"/>
        <v>3</v>
      </c>
      <c r="AG408" s="8">
        <f t="shared" si="25"/>
        <v>0</v>
      </c>
      <c r="AH408" s="8">
        <f t="shared" si="26"/>
        <v>3</v>
      </c>
      <c r="AI408" s="8">
        <f t="shared" si="27"/>
        <v>0</v>
      </c>
      <c r="AJ408" s="8" t="s">
        <v>669</v>
      </c>
      <c r="AK408" s="8" t="s">
        <v>62</v>
      </c>
      <c r="AL408" s="8" t="s">
        <v>670</v>
      </c>
    </row>
    <row r="409" spans="1:38" x14ac:dyDescent="0.35">
      <c r="A409" s="8">
        <v>466750</v>
      </c>
      <c r="B409" s="8">
        <v>109383</v>
      </c>
      <c r="C409" s="8" t="s">
        <v>188</v>
      </c>
      <c r="D409" s="8">
        <v>41617</v>
      </c>
      <c r="E409" s="8" t="s">
        <v>221</v>
      </c>
      <c r="F409" s="8">
        <v>3143751</v>
      </c>
      <c r="G409" s="8">
        <v>7.16</v>
      </c>
      <c r="H409" s="8" t="s">
        <v>222</v>
      </c>
      <c r="I409" s="59">
        <v>45212</v>
      </c>
      <c r="J409" s="8" t="s">
        <v>191</v>
      </c>
      <c r="K409" s="8" t="s">
        <v>192</v>
      </c>
      <c r="L409" s="8" t="s">
        <v>193</v>
      </c>
      <c r="M409" s="8" t="s">
        <v>223</v>
      </c>
      <c r="N409" s="8" t="s">
        <v>195</v>
      </c>
      <c r="O409" s="8" t="s">
        <v>224</v>
      </c>
      <c r="P409" s="8" t="s">
        <v>225</v>
      </c>
      <c r="R409" s="8" t="s">
        <v>226</v>
      </c>
      <c r="S409" s="8" t="s">
        <v>227</v>
      </c>
      <c r="T409" s="8" t="s">
        <v>201</v>
      </c>
      <c r="U409" s="8" t="s">
        <v>191</v>
      </c>
      <c r="V409" s="59">
        <v>45502</v>
      </c>
      <c r="W409" s="8" t="s">
        <v>203</v>
      </c>
      <c r="X409" s="8" t="s">
        <v>206</v>
      </c>
      <c r="Y409" s="8">
        <v>20</v>
      </c>
      <c r="Z409" s="8">
        <v>20</v>
      </c>
      <c r="AA409" s="8">
        <v>6</v>
      </c>
      <c r="AB409" s="8">
        <v>0</v>
      </c>
      <c r="AC409" s="8">
        <v>0</v>
      </c>
      <c r="AD409" s="8">
        <v>0</v>
      </c>
      <c r="AE409" s="8">
        <v>0</v>
      </c>
      <c r="AF409" s="8">
        <f t="shared" si="24"/>
        <v>20</v>
      </c>
      <c r="AG409" s="8">
        <f t="shared" si="25"/>
        <v>0</v>
      </c>
      <c r="AH409" s="8">
        <f t="shared" si="26"/>
        <v>20</v>
      </c>
      <c r="AI409" s="8">
        <f t="shared" si="27"/>
        <v>6</v>
      </c>
      <c r="AJ409" s="8" t="s">
        <v>669</v>
      </c>
      <c r="AK409" s="8" t="s">
        <v>62</v>
      </c>
      <c r="AL409" s="8" t="s">
        <v>670</v>
      </c>
    </row>
    <row r="410" spans="1:38" x14ac:dyDescent="0.35">
      <c r="A410" s="8">
        <v>466750</v>
      </c>
      <c r="B410" s="8">
        <v>109383</v>
      </c>
      <c r="C410" s="8" t="s">
        <v>188</v>
      </c>
      <c r="D410" s="8">
        <v>41617</v>
      </c>
      <c r="E410" s="8" t="s">
        <v>221</v>
      </c>
      <c r="F410" s="8">
        <v>3143751</v>
      </c>
      <c r="G410" s="8">
        <v>7.16</v>
      </c>
      <c r="H410" s="8" t="s">
        <v>222</v>
      </c>
      <c r="I410" s="59">
        <v>45212</v>
      </c>
      <c r="J410" s="8" t="s">
        <v>191</v>
      </c>
      <c r="K410" s="8" t="s">
        <v>192</v>
      </c>
      <c r="L410" s="8" t="s">
        <v>193</v>
      </c>
      <c r="M410" s="8" t="s">
        <v>223</v>
      </c>
      <c r="N410" s="8" t="s">
        <v>195</v>
      </c>
      <c r="O410" s="8" t="s">
        <v>224</v>
      </c>
      <c r="P410" s="8" t="s">
        <v>225</v>
      </c>
      <c r="R410" s="8" t="s">
        <v>226</v>
      </c>
      <c r="S410" s="8" t="s">
        <v>227</v>
      </c>
      <c r="T410" s="8" t="s">
        <v>201</v>
      </c>
      <c r="U410" s="8" t="s">
        <v>202</v>
      </c>
      <c r="V410" s="59">
        <v>45502</v>
      </c>
      <c r="W410" s="8" t="s">
        <v>203</v>
      </c>
      <c r="X410" s="8" t="s">
        <v>211</v>
      </c>
      <c r="Y410" s="8">
        <v>81</v>
      </c>
      <c r="Z410" s="8">
        <v>81</v>
      </c>
      <c r="AA410" s="8">
        <v>8</v>
      </c>
      <c r="AB410" s="8">
        <v>0</v>
      </c>
      <c r="AC410" s="8">
        <v>0</v>
      </c>
      <c r="AD410" s="8">
        <v>0</v>
      </c>
      <c r="AE410" s="8">
        <v>0</v>
      </c>
      <c r="AF410" s="8">
        <f t="shared" si="24"/>
        <v>81</v>
      </c>
      <c r="AG410" s="8">
        <f t="shared" si="25"/>
        <v>0</v>
      </c>
      <c r="AH410" s="8">
        <f t="shared" si="26"/>
        <v>81</v>
      </c>
      <c r="AI410" s="8">
        <f t="shared" si="27"/>
        <v>8</v>
      </c>
      <c r="AJ410" s="8" t="s">
        <v>669</v>
      </c>
      <c r="AK410" s="8" t="s">
        <v>62</v>
      </c>
      <c r="AL410" s="8" t="s">
        <v>670</v>
      </c>
    </row>
    <row r="411" spans="1:38" x14ac:dyDescent="0.35">
      <c r="A411" s="8">
        <v>466750</v>
      </c>
      <c r="B411" s="8">
        <v>109383</v>
      </c>
      <c r="C411" s="8" t="s">
        <v>188</v>
      </c>
      <c r="D411" s="8">
        <v>41617</v>
      </c>
      <c r="E411" s="8" t="s">
        <v>221</v>
      </c>
      <c r="F411" s="8">
        <v>3143751</v>
      </c>
      <c r="G411" s="8">
        <v>7.16</v>
      </c>
      <c r="H411" s="8" t="s">
        <v>222</v>
      </c>
      <c r="I411" s="59">
        <v>45212</v>
      </c>
      <c r="J411" s="8" t="s">
        <v>191</v>
      </c>
      <c r="K411" s="8" t="s">
        <v>192</v>
      </c>
      <c r="L411" s="8" t="s">
        <v>193</v>
      </c>
      <c r="M411" s="8" t="s">
        <v>223</v>
      </c>
      <c r="N411" s="8" t="s">
        <v>195</v>
      </c>
      <c r="O411" s="8" t="s">
        <v>224</v>
      </c>
      <c r="P411" s="8" t="s">
        <v>225</v>
      </c>
      <c r="R411" s="8" t="s">
        <v>226</v>
      </c>
      <c r="S411" s="8" t="s">
        <v>227</v>
      </c>
      <c r="T411" s="8" t="s">
        <v>201</v>
      </c>
      <c r="U411" s="8" t="s">
        <v>191</v>
      </c>
      <c r="V411" s="59">
        <v>45502</v>
      </c>
      <c r="W411" s="8" t="s">
        <v>203</v>
      </c>
      <c r="X411" s="8" t="s">
        <v>229</v>
      </c>
      <c r="Y411" s="8">
        <v>16</v>
      </c>
      <c r="Z411" s="8">
        <v>16</v>
      </c>
      <c r="AA411" s="8">
        <v>3</v>
      </c>
      <c r="AB411" s="8">
        <v>0</v>
      </c>
      <c r="AC411" s="8">
        <v>0</v>
      </c>
      <c r="AD411" s="8">
        <v>0</v>
      </c>
      <c r="AE411" s="8">
        <v>0</v>
      </c>
      <c r="AF411" s="8">
        <f t="shared" si="24"/>
        <v>16</v>
      </c>
      <c r="AG411" s="8">
        <f t="shared" si="25"/>
        <v>0</v>
      </c>
      <c r="AH411" s="8">
        <f t="shared" si="26"/>
        <v>16</v>
      </c>
      <c r="AI411" s="8">
        <f t="shared" si="27"/>
        <v>3</v>
      </c>
      <c r="AJ411" s="8" t="s">
        <v>669</v>
      </c>
      <c r="AK411" s="8" t="s">
        <v>62</v>
      </c>
      <c r="AL411" s="8" t="s">
        <v>670</v>
      </c>
    </row>
    <row r="412" spans="1:38" x14ac:dyDescent="0.35">
      <c r="A412" s="8">
        <v>458003</v>
      </c>
      <c r="B412" s="8">
        <v>132616</v>
      </c>
      <c r="C412" s="8" t="s">
        <v>188</v>
      </c>
      <c r="D412" s="8">
        <v>91535</v>
      </c>
      <c r="E412" s="8" t="s">
        <v>1019</v>
      </c>
      <c r="F412" s="8">
        <v>3145762</v>
      </c>
      <c r="G412" s="8">
        <v>0.08</v>
      </c>
      <c r="H412" s="8" t="s">
        <v>293</v>
      </c>
      <c r="I412" s="59">
        <v>45253</v>
      </c>
      <c r="J412" s="8" t="s">
        <v>202</v>
      </c>
      <c r="K412" s="8" t="s">
        <v>213</v>
      </c>
      <c r="L412" s="8" t="s">
        <v>193</v>
      </c>
      <c r="M412" s="8" t="s">
        <v>223</v>
      </c>
      <c r="N412" s="8" t="s">
        <v>195</v>
      </c>
      <c r="O412" s="8" t="s">
        <v>210</v>
      </c>
      <c r="P412" s="8" t="s">
        <v>1020</v>
      </c>
      <c r="R412" s="8" t="s">
        <v>300</v>
      </c>
      <c r="S412" s="8" t="s">
        <v>1021</v>
      </c>
      <c r="T412" s="8" t="s">
        <v>201</v>
      </c>
      <c r="U412" s="8" t="s">
        <v>191</v>
      </c>
      <c r="W412" s="8" t="s">
        <v>203</v>
      </c>
      <c r="X412" s="8" t="s">
        <v>206</v>
      </c>
      <c r="Y412" s="8">
        <v>1</v>
      </c>
      <c r="Z412" s="8">
        <v>1</v>
      </c>
      <c r="AA412" s="8">
        <v>0</v>
      </c>
      <c r="AB412" s="8">
        <v>0</v>
      </c>
      <c r="AC412" s="8">
        <v>0</v>
      </c>
      <c r="AD412" s="8">
        <v>0</v>
      </c>
      <c r="AE412" s="8">
        <v>0</v>
      </c>
      <c r="AF412" s="8">
        <f t="shared" si="24"/>
        <v>1</v>
      </c>
      <c r="AG412" s="8">
        <f t="shared" si="25"/>
        <v>0</v>
      </c>
      <c r="AH412" s="8">
        <f t="shared" si="26"/>
        <v>1</v>
      </c>
      <c r="AI412" s="8">
        <f t="shared" si="27"/>
        <v>0</v>
      </c>
      <c r="AJ412" s="8" t="s">
        <v>658</v>
      </c>
      <c r="AK412" s="8" t="s">
        <v>241</v>
      </c>
      <c r="AL412" s="8" t="s">
        <v>647</v>
      </c>
    </row>
    <row r="413" spans="1:38" x14ac:dyDescent="0.35">
      <c r="A413" s="8">
        <v>453878</v>
      </c>
      <c r="B413" s="8">
        <v>139328</v>
      </c>
      <c r="C413" s="8" t="s">
        <v>188</v>
      </c>
      <c r="D413" s="8">
        <v>91540</v>
      </c>
      <c r="E413" s="8" t="s">
        <v>1022</v>
      </c>
      <c r="F413" s="8">
        <v>3145763</v>
      </c>
      <c r="G413" s="8">
        <v>0.04</v>
      </c>
      <c r="H413" s="8" t="s">
        <v>293</v>
      </c>
      <c r="I413" s="59">
        <v>45252</v>
      </c>
      <c r="J413" s="8" t="s">
        <v>202</v>
      </c>
      <c r="K413" s="8" t="s">
        <v>213</v>
      </c>
      <c r="L413" s="8" t="s">
        <v>193</v>
      </c>
      <c r="M413" s="8" t="s">
        <v>223</v>
      </c>
      <c r="N413" s="8" t="s">
        <v>195</v>
      </c>
      <c r="O413" s="8" t="s">
        <v>210</v>
      </c>
      <c r="P413" s="8" t="s">
        <v>1023</v>
      </c>
      <c r="R413" s="8" t="s">
        <v>1024</v>
      </c>
      <c r="S413" s="8" t="s">
        <v>1025</v>
      </c>
      <c r="T413" s="8" t="s">
        <v>201</v>
      </c>
      <c r="U413" s="8" t="s">
        <v>191</v>
      </c>
      <c r="W413" s="8" t="s">
        <v>203</v>
      </c>
      <c r="X413" s="8" t="s">
        <v>554</v>
      </c>
      <c r="Y413" s="8">
        <v>1</v>
      </c>
      <c r="Z413" s="8">
        <v>1</v>
      </c>
      <c r="AA413" s="8">
        <v>0</v>
      </c>
      <c r="AB413" s="8">
        <v>0</v>
      </c>
      <c r="AC413" s="8">
        <v>0</v>
      </c>
      <c r="AD413" s="8">
        <v>0</v>
      </c>
      <c r="AE413" s="8">
        <v>0</v>
      </c>
      <c r="AF413" s="8">
        <f t="shared" si="24"/>
        <v>1</v>
      </c>
      <c r="AG413" s="8">
        <f t="shared" si="25"/>
        <v>0</v>
      </c>
      <c r="AH413" s="8">
        <f t="shared" si="26"/>
        <v>1</v>
      </c>
      <c r="AI413" s="8">
        <f t="shared" si="27"/>
        <v>0</v>
      </c>
      <c r="AJ413" s="8" t="s">
        <v>658</v>
      </c>
      <c r="AK413" s="8" t="s">
        <v>241</v>
      </c>
      <c r="AL413" s="8" t="s">
        <v>647</v>
      </c>
    </row>
    <row r="414" spans="1:38" x14ac:dyDescent="0.35">
      <c r="A414" s="8">
        <v>453850</v>
      </c>
      <c r="B414" s="8">
        <v>139310</v>
      </c>
      <c r="C414" s="8" t="s">
        <v>188</v>
      </c>
      <c r="D414" s="8">
        <v>91542</v>
      </c>
      <c r="E414" s="8" t="s">
        <v>1026</v>
      </c>
      <c r="F414" s="8">
        <v>3145764</v>
      </c>
      <c r="G414" s="8">
        <v>0.03</v>
      </c>
      <c r="H414" s="8" t="s">
        <v>293</v>
      </c>
      <c r="I414" s="59">
        <v>45252</v>
      </c>
      <c r="J414" s="8" t="s">
        <v>202</v>
      </c>
      <c r="K414" s="8" t="s">
        <v>213</v>
      </c>
      <c r="L414" s="8" t="s">
        <v>193</v>
      </c>
      <c r="M414" s="8" t="s">
        <v>223</v>
      </c>
      <c r="N414" s="8" t="s">
        <v>195</v>
      </c>
      <c r="O414" s="8" t="s">
        <v>210</v>
      </c>
      <c r="P414" s="8" t="s">
        <v>1023</v>
      </c>
      <c r="R414" s="8" t="s">
        <v>1024</v>
      </c>
      <c r="S414" s="8" t="s">
        <v>1027</v>
      </c>
      <c r="T414" s="8" t="s">
        <v>201</v>
      </c>
      <c r="U414" s="8" t="s">
        <v>191</v>
      </c>
      <c r="W414" s="8" t="s">
        <v>203</v>
      </c>
      <c r="X414" s="8" t="s">
        <v>554</v>
      </c>
      <c r="Y414" s="8">
        <v>1</v>
      </c>
      <c r="Z414" s="8">
        <v>1</v>
      </c>
      <c r="AA414" s="8">
        <v>0</v>
      </c>
      <c r="AB414" s="8">
        <v>0</v>
      </c>
      <c r="AC414" s="8">
        <v>0</v>
      </c>
      <c r="AD414" s="8">
        <v>0</v>
      </c>
      <c r="AE414" s="8">
        <v>0</v>
      </c>
      <c r="AF414" s="8">
        <f t="shared" si="24"/>
        <v>1</v>
      </c>
      <c r="AG414" s="8">
        <f t="shared" si="25"/>
        <v>0</v>
      </c>
      <c r="AH414" s="8">
        <f t="shared" si="26"/>
        <v>1</v>
      </c>
      <c r="AI414" s="8">
        <f t="shared" si="27"/>
        <v>0</v>
      </c>
      <c r="AJ414" s="8" t="s">
        <v>658</v>
      </c>
      <c r="AK414" s="8" t="s">
        <v>241</v>
      </c>
      <c r="AL414" s="8" t="s">
        <v>647</v>
      </c>
    </row>
    <row r="415" spans="1:38" x14ac:dyDescent="0.35">
      <c r="A415" s="8">
        <v>449353</v>
      </c>
      <c r="B415" s="8">
        <v>132390</v>
      </c>
      <c r="C415" s="8" t="s">
        <v>188</v>
      </c>
      <c r="D415" s="8">
        <v>91653</v>
      </c>
      <c r="E415" s="8" t="s">
        <v>1028</v>
      </c>
      <c r="F415" s="8">
        <v>3149795</v>
      </c>
      <c r="G415" s="8">
        <v>7.0000000000000007E-2</v>
      </c>
      <c r="H415" s="8" t="s">
        <v>293</v>
      </c>
      <c r="I415" s="59">
        <v>45265</v>
      </c>
      <c r="J415" s="8" t="s">
        <v>202</v>
      </c>
      <c r="K415" s="8" t="s">
        <v>213</v>
      </c>
      <c r="L415" s="8" t="s">
        <v>193</v>
      </c>
      <c r="M415" s="8" t="s">
        <v>194</v>
      </c>
      <c r="N415" s="8" t="s">
        <v>195</v>
      </c>
      <c r="O415" s="8" t="s">
        <v>210</v>
      </c>
      <c r="P415" s="8" t="s">
        <v>1029</v>
      </c>
      <c r="Q415" s="8" t="s">
        <v>513</v>
      </c>
      <c r="R415" s="8" t="s">
        <v>188</v>
      </c>
      <c r="S415" s="8" t="s">
        <v>1030</v>
      </c>
      <c r="T415" s="8" t="s">
        <v>201</v>
      </c>
      <c r="U415" s="8" t="s">
        <v>202</v>
      </c>
      <c r="W415" s="8" t="s">
        <v>207</v>
      </c>
      <c r="X415" s="8" t="s">
        <v>231</v>
      </c>
      <c r="Y415" s="8">
        <v>1</v>
      </c>
      <c r="Z415" s="8">
        <v>1</v>
      </c>
      <c r="AA415" s="8">
        <v>0</v>
      </c>
      <c r="AB415" s="8">
        <v>0</v>
      </c>
      <c r="AC415" s="8">
        <v>0</v>
      </c>
      <c r="AD415" s="8">
        <v>0</v>
      </c>
      <c r="AE415" s="8">
        <v>0</v>
      </c>
      <c r="AF415" s="8">
        <f t="shared" si="24"/>
        <v>1</v>
      </c>
      <c r="AG415" s="8">
        <f t="shared" si="25"/>
        <v>0</v>
      </c>
      <c r="AH415" s="8">
        <f t="shared" si="26"/>
        <v>1</v>
      </c>
      <c r="AI415" s="8">
        <f t="shared" si="27"/>
        <v>0</v>
      </c>
      <c r="AJ415" s="8" t="s">
        <v>513</v>
      </c>
      <c r="AK415" s="8" t="s">
        <v>205</v>
      </c>
      <c r="AL415" s="8" t="s">
        <v>647</v>
      </c>
    </row>
    <row r="416" spans="1:38" x14ac:dyDescent="0.35">
      <c r="A416" s="8">
        <v>449353</v>
      </c>
      <c r="B416" s="8">
        <v>132390</v>
      </c>
      <c r="C416" s="8" t="s">
        <v>188</v>
      </c>
      <c r="D416" s="8">
        <v>91653</v>
      </c>
      <c r="E416" s="8" t="s">
        <v>1028</v>
      </c>
      <c r="F416" s="8">
        <v>3149795</v>
      </c>
      <c r="G416" s="8">
        <v>7.0000000000000007E-2</v>
      </c>
      <c r="H416" s="8" t="s">
        <v>293</v>
      </c>
      <c r="I416" s="59">
        <v>45265</v>
      </c>
      <c r="J416" s="8" t="s">
        <v>202</v>
      </c>
      <c r="K416" s="8" t="s">
        <v>213</v>
      </c>
      <c r="L416" s="8" t="s">
        <v>193</v>
      </c>
      <c r="M416" s="8" t="s">
        <v>194</v>
      </c>
      <c r="N416" s="8" t="s">
        <v>195</v>
      </c>
      <c r="O416" s="8" t="s">
        <v>210</v>
      </c>
      <c r="P416" s="8" t="s">
        <v>1029</v>
      </c>
      <c r="Q416" s="8" t="s">
        <v>513</v>
      </c>
      <c r="R416" s="8" t="s">
        <v>188</v>
      </c>
      <c r="S416" s="8" t="s">
        <v>1030</v>
      </c>
      <c r="T416" s="8" t="s">
        <v>201</v>
      </c>
      <c r="U416" s="8" t="s">
        <v>202</v>
      </c>
      <c r="W416" s="8" t="s">
        <v>207</v>
      </c>
      <c r="X416" s="8" t="s">
        <v>204</v>
      </c>
      <c r="Y416" s="8">
        <v>1</v>
      </c>
      <c r="Z416" s="8">
        <v>1</v>
      </c>
      <c r="AA416" s="8">
        <v>0</v>
      </c>
      <c r="AB416" s="8">
        <v>0</v>
      </c>
      <c r="AC416" s="8">
        <v>0</v>
      </c>
      <c r="AD416" s="8">
        <v>0</v>
      </c>
      <c r="AE416" s="8">
        <v>0</v>
      </c>
      <c r="AF416" s="8">
        <f t="shared" si="24"/>
        <v>1</v>
      </c>
      <c r="AG416" s="8">
        <f t="shared" si="25"/>
        <v>0</v>
      </c>
      <c r="AH416" s="8">
        <f t="shared" si="26"/>
        <v>1</v>
      </c>
      <c r="AI416" s="8">
        <f t="shared" si="27"/>
        <v>0</v>
      </c>
      <c r="AJ416" s="8" t="s">
        <v>513</v>
      </c>
      <c r="AK416" s="8" t="s">
        <v>205</v>
      </c>
      <c r="AL416" s="8" t="s">
        <v>647</v>
      </c>
    </row>
    <row r="417" spans="1:38" x14ac:dyDescent="0.35">
      <c r="A417" s="8">
        <v>459998</v>
      </c>
      <c r="B417" s="8">
        <v>110318</v>
      </c>
      <c r="C417" s="8" t="s">
        <v>188</v>
      </c>
      <c r="D417" s="8">
        <v>91654</v>
      </c>
      <c r="E417" s="8" t="s">
        <v>1031</v>
      </c>
      <c r="F417" s="8">
        <v>3149796</v>
      </c>
      <c r="G417" s="8">
        <v>0.19</v>
      </c>
      <c r="H417" s="8" t="s">
        <v>190</v>
      </c>
      <c r="I417" s="59">
        <v>45275</v>
      </c>
      <c r="J417" s="8" t="s">
        <v>202</v>
      </c>
      <c r="K417" s="8" t="s">
        <v>213</v>
      </c>
      <c r="L417" s="8" t="s">
        <v>193</v>
      </c>
      <c r="M417" s="8" t="s">
        <v>195</v>
      </c>
      <c r="N417" s="8" t="s">
        <v>195</v>
      </c>
      <c r="O417" s="8" t="s">
        <v>196</v>
      </c>
      <c r="P417" s="8" t="s">
        <v>1032</v>
      </c>
      <c r="R417" s="8" t="s">
        <v>384</v>
      </c>
      <c r="S417" s="8" t="s">
        <v>1033</v>
      </c>
      <c r="T417" s="8" t="s">
        <v>201</v>
      </c>
      <c r="U417" s="8" t="s">
        <v>202</v>
      </c>
      <c r="W417" s="8" t="s">
        <v>203</v>
      </c>
      <c r="X417" s="8" t="s">
        <v>206</v>
      </c>
      <c r="Y417" s="8">
        <v>0</v>
      </c>
      <c r="Z417" s="8">
        <v>0</v>
      </c>
      <c r="AA417" s="8">
        <v>0</v>
      </c>
      <c r="AB417" s="8">
        <v>0</v>
      </c>
      <c r="AC417" s="8">
        <v>1</v>
      </c>
      <c r="AD417" s="8">
        <v>1</v>
      </c>
      <c r="AE417" s="8">
        <v>0</v>
      </c>
      <c r="AF417" s="8">
        <f t="shared" si="24"/>
        <v>0</v>
      </c>
      <c r="AG417" s="8">
        <f t="shared" si="25"/>
        <v>1</v>
      </c>
      <c r="AH417" s="8">
        <f t="shared" si="26"/>
        <v>-1</v>
      </c>
      <c r="AI417" s="8">
        <f t="shared" si="27"/>
        <v>0</v>
      </c>
      <c r="AJ417" s="8" t="s">
        <v>384</v>
      </c>
      <c r="AK417" s="8" t="s">
        <v>322</v>
      </c>
      <c r="AL417" s="8" t="s">
        <v>647</v>
      </c>
    </row>
    <row r="418" spans="1:38" x14ac:dyDescent="0.35">
      <c r="A418" s="8">
        <v>459998</v>
      </c>
      <c r="B418" s="8">
        <v>110318</v>
      </c>
      <c r="C418" s="8" t="s">
        <v>188</v>
      </c>
      <c r="D418" s="8">
        <v>91654</v>
      </c>
      <c r="E418" s="8" t="s">
        <v>1031</v>
      </c>
      <c r="F418" s="8">
        <v>3149796</v>
      </c>
      <c r="G418" s="8">
        <v>0.19</v>
      </c>
      <c r="H418" s="8" t="s">
        <v>190</v>
      </c>
      <c r="I418" s="59">
        <v>45275</v>
      </c>
      <c r="J418" s="8" t="s">
        <v>202</v>
      </c>
      <c r="K418" s="8" t="s">
        <v>213</v>
      </c>
      <c r="L418" s="8" t="s">
        <v>193</v>
      </c>
      <c r="M418" s="8" t="s">
        <v>195</v>
      </c>
      <c r="N418" s="8" t="s">
        <v>195</v>
      </c>
      <c r="O418" s="8" t="s">
        <v>196</v>
      </c>
      <c r="P418" s="8" t="s">
        <v>1032</v>
      </c>
      <c r="R418" s="8" t="s">
        <v>384</v>
      </c>
      <c r="S418" s="8" t="s">
        <v>1033</v>
      </c>
      <c r="T418" s="8" t="s">
        <v>201</v>
      </c>
      <c r="U418" s="8" t="s">
        <v>202</v>
      </c>
      <c r="W418" s="8" t="s">
        <v>203</v>
      </c>
      <c r="X418" s="8" t="s">
        <v>211</v>
      </c>
      <c r="Y418" s="8">
        <v>1</v>
      </c>
      <c r="Z418" s="8">
        <v>1</v>
      </c>
      <c r="AA418" s="8">
        <v>0</v>
      </c>
      <c r="AB418" s="8">
        <v>0</v>
      </c>
      <c r="AC418" s="8">
        <v>0</v>
      </c>
      <c r="AD418" s="8">
        <v>0</v>
      </c>
      <c r="AE418" s="8">
        <v>0</v>
      </c>
      <c r="AF418" s="8">
        <f t="shared" si="24"/>
        <v>1</v>
      </c>
      <c r="AG418" s="8">
        <f t="shared" si="25"/>
        <v>0</v>
      </c>
      <c r="AH418" s="8">
        <f t="shared" si="26"/>
        <v>1</v>
      </c>
      <c r="AI418" s="8">
        <f t="shared" si="27"/>
        <v>0</v>
      </c>
      <c r="AJ418" s="8" t="s">
        <v>384</v>
      </c>
      <c r="AK418" s="8" t="s">
        <v>322</v>
      </c>
      <c r="AL418" s="8" t="s">
        <v>647</v>
      </c>
    </row>
    <row r="419" spans="1:38" x14ac:dyDescent="0.35">
      <c r="A419" s="8">
        <v>450971</v>
      </c>
      <c r="B419" s="8">
        <v>116734</v>
      </c>
      <c r="C419" s="8" t="s">
        <v>188</v>
      </c>
      <c r="D419" s="8">
        <v>91655</v>
      </c>
      <c r="E419" s="8" t="s">
        <v>1034</v>
      </c>
      <c r="F419" s="8">
        <v>3149797</v>
      </c>
      <c r="G419" s="8">
        <v>0.03</v>
      </c>
      <c r="H419" s="8" t="s">
        <v>666</v>
      </c>
      <c r="I419" s="59">
        <v>45279</v>
      </c>
      <c r="J419" s="8" t="s">
        <v>202</v>
      </c>
      <c r="K419" s="8" t="s">
        <v>213</v>
      </c>
      <c r="L419" s="8" t="s">
        <v>193</v>
      </c>
      <c r="M419" s="8" t="s">
        <v>195</v>
      </c>
      <c r="N419" s="8" t="s">
        <v>195</v>
      </c>
      <c r="O419" s="8" t="s">
        <v>224</v>
      </c>
      <c r="P419" s="8" t="s">
        <v>1035</v>
      </c>
      <c r="R419" s="8" t="s">
        <v>318</v>
      </c>
      <c r="S419" s="8" t="s">
        <v>1036</v>
      </c>
      <c r="T419" s="8" t="s">
        <v>201</v>
      </c>
      <c r="U419" s="8" t="s">
        <v>202</v>
      </c>
      <c r="W419" s="8" t="s">
        <v>203</v>
      </c>
      <c r="X419" s="8" t="s">
        <v>204</v>
      </c>
      <c r="Y419" s="8">
        <v>1</v>
      </c>
      <c r="Z419" s="8">
        <v>1</v>
      </c>
      <c r="AA419" s="8">
        <v>0</v>
      </c>
      <c r="AB419" s="8">
        <v>0</v>
      </c>
      <c r="AC419" s="8">
        <v>0</v>
      </c>
      <c r="AD419" s="8">
        <v>0</v>
      </c>
      <c r="AE419" s="8">
        <v>0</v>
      </c>
      <c r="AF419" s="8">
        <f t="shared" si="24"/>
        <v>1</v>
      </c>
      <c r="AG419" s="8">
        <f t="shared" si="25"/>
        <v>0</v>
      </c>
      <c r="AH419" s="8">
        <f t="shared" si="26"/>
        <v>1</v>
      </c>
      <c r="AI419" s="8">
        <f t="shared" si="27"/>
        <v>0</v>
      </c>
      <c r="AJ419" s="8" t="s">
        <v>318</v>
      </c>
      <c r="AK419" s="8" t="s">
        <v>322</v>
      </c>
      <c r="AL419" s="8" t="s">
        <v>647</v>
      </c>
    </row>
    <row r="420" spans="1:38" x14ac:dyDescent="0.35">
      <c r="A420" s="8">
        <v>454418</v>
      </c>
      <c r="B420" s="8">
        <v>114669</v>
      </c>
      <c r="C420" s="8" t="s">
        <v>188</v>
      </c>
      <c r="D420" s="8">
        <v>85354</v>
      </c>
      <c r="E420" s="8" t="s">
        <v>1037</v>
      </c>
      <c r="F420" s="8">
        <v>3149799</v>
      </c>
      <c r="G420" s="8">
        <v>0.21</v>
      </c>
      <c r="H420" s="8" t="s">
        <v>190</v>
      </c>
      <c r="I420" s="59">
        <v>45272</v>
      </c>
      <c r="J420" s="8" t="s">
        <v>191</v>
      </c>
      <c r="K420" s="8" t="s">
        <v>213</v>
      </c>
      <c r="L420" s="8" t="s">
        <v>193</v>
      </c>
      <c r="M420" s="8" t="s">
        <v>223</v>
      </c>
      <c r="N420" s="8" t="s">
        <v>195</v>
      </c>
      <c r="O420" s="8" t="s">
        <v>210</v>
      </c>
      <c r="P420" s="8" t="s">
        <v>1038</v>
      </c>
      <c r="R420" s="8" t="s">
        <v>412</v>
      </c>
      <c r="S420" s="8" t="s">
        <v>1039</v>
      </c>
      <c r="T420" s="8" t="s">
        <v>201</v>
      </c>
      <c r="U420" s="8" t="s">
        <v>191</v>
      </c>
      <c r="V420" s="59">
        <v>45292</v>
      </c>
      <c r="W420" s="8" t="s">
        <v>203</v>
      </c>
      <c r="X420" s="8" t="s">
        <v>206</v>
      </c>
      <c r="Y420" s="8">
        <v>1</v>
      </c>
      <c r="Z420" s="8">
        <v>1</v>
      </c>
      <c r="AA420" s="8">
        <v>0</v>
      </c>
      <c r="AB420" s="8">
        <v>0</v>
      </c>
      <c r="AC420" s="8">
        <v>0</v>
      </c>
      <c r="AD420" s="8">
        <v>0</v>
      </c>
      <c r="AE420" s="8">
        <v>0</v>
      </c>
      <c r="AF420" s="8">
        <f t="shared" si="24"/>
        <v>1</v>
      </c>
      <c r="AG420" s="8">
        <f t="shared" si="25"/>
        <v>0</v>
      </c>
      <c r="AH420" s="8">
        <f t="shared" si="26"/>
        <v>1</v>
      </c>
      <c r="AI420" s="8">
        <f t="shared" si="27"/>
        <v>0</v>
      </c>
      <c r="AJ420" s="8" t="s">
        <v>658</v>
      </c>
      <c r="AK420" s="8" t="s">
        <v>241</v>
      </c>
      <c r="AL420" s="8" t="s">
        <v>647</v>
      </c>
    </row>
    <row r="421" spans="1:38" x14ac:dyDescent="0.35">
      <c r="A421" s="8">
        <v>452845</v>
      </c>
      <c r="B421" s="8">
        <v>111499</v>
      </c>
      <c r="C421" s="8" t="s">
        <v>188</v>
      </c>
      <c r="D421" s="8">
        <v>72715</v>
      </c>
      <c r="E421" s="8" t="s">
        <v>274</v>
      </c>
      <c r="F421" s="8">
        <v>3150602</v>
      </c>
      <c r="G421" s="8">
        <v>3.33</v>
      </c>
      <c r="H421" s="8" t="s">
        <v>222</v>
      </c>
      <c r="I421" s="59">
        <v>45275</v>
      </c>
      <c r="J421" s="8" t="s">
        <v>191</v>
      </c>
      <c r="K421" s="8" t="s">
        <v>192</v>
      </c>
      <c r="L421" s="8" t="s">
        <v>193</v>
      </c>
      <c r="M421" s="8" t="s">
        <v>223</v>
      </c>
      <c r="N421" s="8" t="s">
        <v>195</v>
      </c>
      <c r="O421" s="8" t="s">
        <v>224</v>
      </c>
      <c r="P421" s="8" t="s">
        <v>266</v>
      </c>
      <c r="R421" s="8" t="s">
        <v>267</v>
      </c>
      <c r="S421" s="8" t="s">
        <v>275</v>
      </c>
      <c r="T421" s="8" t="s">
        <v>201</v>
      </c>
      <c r="U421" s="8" t="s">
        <v>191</v>
      </c>
      <c r="V421" s="59">
        <v>45442</v>
      </c>
      <c r="W421" s="8" t="s">
        <v>203</v>
      </c>
      <c r="X421" s="8" t="s">
        <v>229</v>
      </c>
      <c r="Y421" s="8">
        <v>6</v>
      </c>
      <c r="Z421" s="8">
        <v>6</v>
      </c>
      <c r="AA421" s="8">
        <v>5</v>
      </c>
      <c r="AB421" s="8">
        <v>0</v>
      </c>
      <c r="AC421" s="8">
        <v>0</v>
      </c>
      <c r="AD421" s="8">
        <v>0</v>
      </c>
      <c r="AE421" s="8">
        <v>0</v>
      </c>
      <c r="AF421" s="8">
        <f t="shared" si="24"/>
        <v>6</v>
      </c>
      <c r="AG421" s="8">
        <f t="shared" si="25"/>
        <v>0</v>
      </c>
      <c r="AH421" s="8">
        <f t="shared" si="26"/>
        <v>6</v>
      </c>
      <c r="AI421" s="8">
        <f t="shared" si="27"/>
        <v>5</v>
      </c>
      <c r="AJ421" s="8" t="s">
        <v>251</v>
      </c>
      <c r="AK421" s="8" t="s">
        <v>63</v>
      </c>
      <c r="AL421" s="8" t="s">
        <v>670</v>
      </c>
    </row>
    <row r="422" spans="1:38" x14ac:dyDescent="0.35">
      <c r="A422" s="8">
        <v>452845</v>
      </c>
      <c r="B422" s="8">
        <v>111499</v>
      </c>
      <c r="C422" s="8" t="s">
        <v>188</v>
      </c>
      <c r="D422" s="8">
        <v>72715</v>
      </c>
      <c r="E422" s="8" t="s">
        <v>274</v>
      </c>
      <c r="F422" s="8">
        <v>3150602</v>
      </c>
      <c r="G422" s="8">
        <v>3.33</v>
      </c>
      <c r="H422" s="8" t="s">
        <v>222</v>
      </c>
      <c r="I422" s="59">
        <v>45275</v>
      </c>
      <c r="J422" s="8" t="s">
        <v>191</v>
      </c>
      <c r="K422" s="8" t="s">
        <v>192</v>
      </c>
      <c r="L422" s="8" t="s">
        <v>193</v>
      </c>
      <c r="M422" s="8" t="s">
        <v>223</v>
      </c>
      <c r="N422" s="8" t="s">
        <v>195</v>
      </c>
      <c r="O422" s="8" t="s">
        <v>224</v>
      </c>
      <c r="P422" s="8" t="s">
        <v>266</v>
      </c>
      <c r="R422" s="8" t="s">
        <v>267</v>
      </c>
      <c r="S422" s="8" t="s">
        <v>275</v>
      </c>
      <c r="T422" s="8" t="s">
        <v>201</v>
      </c>
      <c r="U422" s="8" t="s">
        <v>191</v>
      </c>
      <c r="V422" s="59">
        <v>45442</v>
      </c>
      <c r="W422" s="8" t="s">
        <v>203</v>
      </c>
      <c r="X422" s="8" t="s">
        <v>211</v>
      </c>
      <c r="Y422" s="8">
        <v>8</v>
      </c>
      <c r="Z422" s="8">
        <v>8</v>
      </c>
      <c r="AA422" s="8">
        <v>6</v>
      </c>
      <c r="AB422" s="8">
        <v>0</v>
      </c>
      <c r="AC422" s="8">
        <v>0</v>
      </c>
      <c r="AD422" s="8">
        <v>0</v>
      </c>
      <c r="AE422" s="8">
        <v>0</v>
      </c>
      <c r="AF422" s="8">
        <f t="shared" si="24"/>
        <v>8</v>
      </c>
      <c r="AG422" s="8">
        <f t="shared" si="25"/>
        <v>0</v>
      </c>
      <c r="AH422" s="8">
        <f t="shared" si="26"/>
        <v>8</v>
      </c>
      <c r="AI422" s="8">
        <f t="shared" si="27"/>
        <v>6</v>
      </c>
      <c r="AJ422" s="8" t="s">
        <v>251</v>
      </c>
      <c r="AK422" s="8" t="s">
        <v>63</v>
      </c>
      <c r="AL422" s="8" t="s">
        <v>670</v>
      </c>
    </row>
    <row r="423" spans="1:38" x14ac:dyDescent="0.35">
      <c r="A423" s="8">
        <v>452845</v>
      </c>
      <c r="B423" s="8">
        <v>111499</v>
      </c>
      <c r="C423" s="8" t="s">
        <v>188</v>
      </c>
      <c r="D423" s="8">
        <v>72715</v>
      </c>
      <c r="E423" s="8" t="s">
        <v>274</v>
      </c>
      <c r="F423" s="8">
        <v>3150602</v>
      </c>
      <c r="G423" s="8">
        <v>3.33</v>
      </c>
      <c r="H423" s="8" t="s">
        <v>222</v>
      </c>
      <c r="I423" s="59">
        <v>45275</v>
      </c>
      <c r="J423" s="8" t="s">
        <v>191</v>
      </c>
      <c r="K423" s="8" t="s">
        <v>192</v>
      </c>
      <c r="L423" s="8" t="s">
        <v>193</v>
      </c>
      <c r="M423" s="8" t="s">
        <v>223</v>
      </c>
      <c r="N423" s="8" t="s">
        <v>195</v>
      </c>
      <c r="O423" s="8" t="s">
        <v>224</v>
      </c>
      <c r="P423" s="8" t="s">
        <v>266</v>
      </c>
      <c r="R423" s="8" t="s">
        <v>267</v>
      </c>
      <c r="S423" s="8" t="s">
        <v>275</v>
      </c>
      <c r="T423" s="8" t="s">
        <v>201</v>
      </c>
      <c r="U423" s="8" t="s">
        <v>191</v>
      </c>
      <c r="V423" s="59">
        <v>45442</v>
      </c>
      <c r="W423" s="8" t="s">
        <v>203</v>
      </c>
      <c r="X423" s="8" t="s">
        <v>206</v>
      </c>
      <c r="Y423" s="8">
        <v>40</v>
      </c>
      <c r="Z423" s="8">
        <v>40</v>
      </c>
      <c r="AA423" s="8">
        <v>38</v>
      </c>
      <c r="AB423" s="8">
        <v>0</v>
      </c>
      <c r="AC423" s="8">
        <v>0</v>
      </c>
      <c r="AD423" s="8">
        <v>0</v>
      </c>
      <c r="AE423" s="8">
        <v>0</v>
      </c>
      <c r="AF423" s="8">
        <f t="shared" si="24"/>
        <v>40</v>
      </c>
      <c r="AG423" s="8">
        <f t="shared" si="25"/>
        <v>0</v>
      </c>
      <c r="AH423" s="8">
        <f t="shared" si="26"/>
        <v>40</v>
      </c>
      <c r="AI423" s="8">
        <f t="shared" si="27"/>
        <v>38</v>
      </c>
      <c r="AJ423" s="8" t="s">
        <v>251</v>
      </c>
      <c r="AK423" s="8" t="s">
        <v>63</v>
      </c>
      <c r="AL423" s="8" t="s">
        <v>670</v>
      </c>
    </row>
    <row r="424" spans="1:38" x14ac:dyDescent="0.35">
      <c r="A424" s="8">
        <v>452845</v>
      </c>
      <c r="B424" s="8">
        <v>111499</v>
      </c>
      <c r="C424" s="8" t="s">
        <v>188</v>
      </c>
      <c r="D424" s="8">
        <v>72715</v>
      </c>
      <c r="E424" s="8" t="s">
        <v>274</v>
      </c>
      <c r="F424" s="8">
        <v>3150602</v>
      </c>
      <c r="G424" s="8">
        <v>3.33</v>
      </c>
      <c r="H424" s="8" t="s">
        <v>222</v>
      </c>
      <c r="I424" s="59">
        <v>45275</v>
      </c>
      <c r="J424" s="8" t="s">
        <v>191</v>
      </c>
      <c r="K424" s="8" t="s">
        <v>192</v>
      </c>
      <c r="L424" s="8" t="s">
        <v>193</v>
      </c>
      <c r="M424" s="8" t="s">
        <v>223</v>
      </c>
      <c r="N424" s="8" t="s">
        <v>195</v>
      </c>
      <c r="O424" s="8" t="s">
        <v>224</v>
      </c>
      <c r="P424" s="8" t="s">
        <v>266</v>
      </c>
      <c r="R424" s="8" t="s">
        <v>267</v>
      </c>
      <c r="S424" s="8" t="s">
        <v>275</v>
      </c>
      <c r="T424" s="8" t="s">
        <v>201</v>
      </c>
      <c r="U424" s="8" t="s">
        <v>191</v>
      </c>
      <c r="V424" s="59">
        <v>45442</v>
      </c>
      <c r="W424" s="8" t="s">
        <v>203</v>
      </c>
      <c r="X424" s="8" t="s">
        <v>204</v>
      </c>
      <c r="Y424" s="8">
        <v>1</v>
      </c>
      <c r="Z424" s="8">
        <v>1</v>
      </c>
      <c r="AA424" s="8">
        <v>1</v>
      </c>
      <c r="AB424" s="8">
        <v>0</v>
      </c>
      <c r="AC424" s="8">
        <v>0</v>
      </c>
      <c r="AD424" s="8">
        <v>0</v>
      </c>
      <c r="AE424" s="8">
        <v>0</v>
      </c>
      <c r="AF424" s="8">
        <f t="shared" si="24"/>
        <v>1</v>
      </c>
      <c r="AG424" s="8">
        <f t="shared" si="25"/>
        <v>0</v>
      </c>
      <c r="AH424" s="8">
        <f t="shared" si="26"/>
        <v>1</v>
      </c>
      <c r="AI424" s="8">
        <f t="shared" si="27"/>
        <v>1</v>
      </c>
      <c r="AJ424" s="8" t="s">
        <v>251</v>
      </c>
      <c r="AK424" s="8" t="s">
        <v>63</v>
      </c>
      <c r="AL424" s="8" t="s">
        <v>670</v>
      </c>
    </row>
    <row r="425" spans="1:38" x14ac:dyDescent="0.35">
      <c r="A425" s="8">
        <v>452845</v>
      </c>
      <c r="B425" s="8">
        <v>111499</v>
      </c>
      <c r="C425" s="8" t="s">
        <v>188</v>
      </c>
      <c r="D425" s="8">
        <v>72715</v>
      </c>
      <c r="E425" s="8" t="s">
        <v>274</v>
      </c>
      <c r="F425" s="8">
        <v>3150602</v>
      </c>
      <c r="G425" s="8">
        <v>3.33</v>
      </c>
      <c r="H425" s="8" t="s">
        <v>222</v>
      </c>
      <c r="I425" s="59">
        <v>45275</v>
      </c>
      <c r="J425" s="8" t="s">
        <v>191</v>
      </c>
      <c r="K425" s="8" t="s">
        <v>192</v>
      </c>
      <c r="L425" s="8" t="s">
        <v>193</v>
      </c>
      <c r="M425" s="8" t="s">
        <v>223</v>
      </c>
      <c r="N425" s="8" t="s">
        <v>195</v>
      </c>
      <c r="O425" s="8" t="s">
        <v>224</v>
      </c>
      <c r="P425" s="8" t="s">
        <v>266</v>
      </c>
      <c r="R425" s="8" t="s">
        <v>267</v>
      </c>
      <c r="S425" s="8" t="s">
        <v>275</v>
      </c>
      <c r="T425" s="8" t="s">
        <v>201</v>
      </c>
      <c r="U425" s="8" t="s">
        <v>191</v>
      </c>
      <c r="V425" s="59">
        <v>45442</v>
      </c>
      <c r="W425" s="8" t="s">
        <v>207</v>
      </c>
      <c r="X425" s="8" t="s">
        <v>204</v>
      </c>
      <c r="Y425" s="8">
        <v>1</v>
      </c>
      <c r="Z425" s="8">
        <v>1</v>
      </c>
      <c r="AA425" s="8">
        <v>1</v>
      </c>
      <c r="AB425" s="8">
        <v>0</v>
      </c>
      <c r="AC425" s="8">
        <v>0</v>
      </c>
      <c r="AD425" s="8">
        <v>0</v>
      </c>
      <c r="AE425" s="8">
        <v>0</v>
      </c>
      <c r="AF425" s="8">
        <f t="shared" si="24"/>
        <v>1</v>
      </c>
      <c r="AG425" s="8">
        <f t="shared" si="25"/>
        <v>0</v>
      </c>
      <c r="AH425" s="8">
        <f t="shared" si="26"/>
        <v>1</v>
      </c>
      <c r="AI425" s="8">
        <f t="shared" si="27"/>
        <v>1</v>
      </c>
      <c r="AJ425" s="8" t="s">
        <v>251</v>
      </c>
      <c r="AK425" s="8" t="s">
        <v>63</v>
      </c>
      <c r="AL425" s="8" t="s">
        <v>670</v>
      </c>
    </row>
    <row r="426" spans="1:38" x14ac:dyDescent="0.35">
      <c r="A426" s="8">
        <v>452845</v>
      </c>
      <c r="B426" s="8">
        <v>111499</v>
      </c>
      <c r="C426" s="8" t="s">
        <v>188</v>
      </c>
      <c r="D426" s="8">
        <v>72715</v>
      </c>
      <c r="E426" s="8" t="s">
        <v>274</v>
      </c>
      <c r="F426" s="8">
        <v>3150602</v>
      </c>
      <c r="G426" s="8">
        <v>3.33</v>
      </c>
      <c r="H426" s="8" t="s">
        <v>222</v>
      </c>
      <c r="I426" s="59">
        <v>45275</v>
      </c>
      <c r="J426" s="8" t="s">
        <v>191</v>
      </c>
      <c r="K426" s="8" t="s">
        <v>192</v>
      </c>
      <c r="L426" s="8" t="s">
        <v>193</v>
      </c>
      <c r="M426" s="8" t="s">
        <v>223</v>
      </c>
      <c r="N426" s="8" t="s">
        <v>195</v>
      </c>
      <c r="O426" s="8" t="s">
        <v>224</v>
      </c>
      <c r="P426" s="8" t="s">
        <v>266</v>
      </c>
      <c r="R426" s="8" t="s">
        <v>267</v>
      </c>
      <c r="S426" s="8" t="s">
        <v>275</v>
      </c>
      <c r="T426" s="8" t="s">
        <v>201</v>
      </c>
      <c r="U426" s="8" t="s">
        <v>191</v>
      </c>
      <c r="V426" s="59">
        <v>45442</v>
      </c>
      <c r="W426" s="8" t="s">
        <v>207</v>
      </c>
      <c r="X426" s="8" t="s">
        <v>231</v>
      </c>
      <c r="Y426" s="8">
        <v>2</v>
      </c>
      <c r="Z426" s="8">
        <v>2</v>
      </c>
      <c r="AA426" s="8">
        <v>2</v>
      </c>
      <c r="AB426" s="8">
        <v>0</v>
      </c>
      <c r="AC426" s="8">
        <v>0</v>
      </c>
      <c r="AD426" s="8">
        <v>0</v>
      </c>
      <c r="AE426" s="8">
        <v>0</v>
      </c>
      <c r="AF426" s="8">
        <f t="shared" si="24"/>
        <v>2</v>
      </c>
      <c r="AG426" s="8">
        <f t="shared" si="25"/>
        <v>0</v>
      </c>
      <c r="AH426" s="8">
        <f t="shared" si="26"/>
        <v>2</v>
      </c>
      <c r="AI426" s="8">
        <f t="shared" si="27"/>
        <v>2</v>
      </c>
      <c r="AJ426" s="8" t="s">
        <v>251</v>
      </c>
      <c r="AK426" s="8" t="s">
        <v>63</v>
      </c>
      <c r="AL426" s="8" t="s">
        <v>670</v>
      </c>
    </row>
    <row r="427" spans="1:38" x14ac:dyDescent="0.35">
      <c r="A427" s="8">
        <v>452845</v>
      </c>
      <c r="B427" s="8">
        <v>111499</v>
      </c>
      <c r="C427" s="8" t="s">
        <v>188</v>
      </c>
      <c r="D427" s="8">
        <v>72715</v>
      </c>
      <c r="E427" s="8" t="s">
        <v>274</v>
      </c>
      <c r="F427" s="8">
        <v>3150602</v>
      </c>
      <c r="G427" s="8">
        <v>3.33</v>
      </c>
      <c r="H427" s="8" t="s">
        <v>222</v>
      </c>
      <c r="I427" s="59">
        <v>45275</v>
      </c>
      <c r="J427" s="8" t="s">
        <v>191</v>
      </c>
      <c r="K427" s="8" t="s">
        <v>192</v>
      </c>
      <c r="L427" s="8" t="s">
        <v>230</v>
      </c>
      <c r="M427" s="8" t="s">
        <v>223</v>
      </c>
      <c r="N427" s="8" t="s">
        <v>195</v>
      </c>
      <c r="O427" s="8" t="s">
        <v>224</v>
      </c>
      <c r="P427" s="8" t="s">
        <v>266</v>
      </c>
      <c r="R427" s="8" t="s">
        <v>267</v>
      </c>
      <c r="S427" s="8" t="s">
        <v>275</v>
      </c>
      <c r="T427" s="8" t="s">
        <v>201</v>
      </c>
      <c r="U427" s="8" t="s">
        <v>191</v>
      </c>
      <c r="V427" s="59">
        <v>45442</v>
      </c>
      <c r="W427" s="8" t="s">
        <v>203</v>
      </c>
      <c r="X427" s="8" t="s">
        <v>206</v>
      </c>
      <c r="Y427" s="8">
        <v>3</v>
      </c>
      <c r="Z427" s="8">
        <v>3</v>
      </c>
      <c r="AA427" s="8">
        <v>3</v>
      </c>
      <c r="AB427" s="8">
        <v>0</v>
      </c>
      <c r="AC427" s="8">
        <v>0</v>
      </c>
      <c r="AD427" s="8">
        <v>0</v>
      </c>
      <c r="AE427" s="8">
        <v>0</v>
      </c>
      <c r="AF427" s="8">
        <f t="shared" si="24"/>
        <v>3</v>
      </c>
      <c r="AG427" s="8">
        <f t="shared" si="25"/>
        <v>0</v>
      </c>
      <c r="AH427" s="8">
        <f t="shared" si="26"/>
        <v>3</v>
      </c>
      <c r="AI427" s="8">
        <f t="shared" si="27"/>
        <v>3</v>
      </c>
      <c r="AJ427" s="8" t="s">
        <v>251</v>
      </c>
      <c r="AK427" s="8" t="s">
        <v>63</v>
      </c>
      <c r="AL427" s="8" t="s">
        <v>670</v>
      </c>
    </row>
    <row r="428" spans="1:38" x14ac:dyDescent="0.35">
      <c r="A428" s="8">
        <v>452845</v>
      </c>
      <c r="B428" s="8">
        <v>111499</v>
      </c>
      <c r="C428" s="8" t="s">
        <v>188</v>
      </c>
      <c r="D428" s="8">
        <v>72715</v>
      </c>
      <c r="E428" s="8" t="s">
        <v>274</v>
      </c>
      <c r="F428" s="8">
        <v>3150602</v>
      </c>
      <c r="G428" s="8">
        <v>3.33</v>
      </c>
      <c r="H428" s="8" t="s">
        <v>222</v>
      </c>
      <c r="I428" s="59">
        <v>45275</v>
      </c>
      <c r="J428" s="8" t="s">
        <v>191</v>
      </c>
      <c r="K428" s="8" t="s">
        <v>192</v>
      </c>
      <c r="L428" s="8" t="s">
        <v>230</v>
      </c>
      <c r="M428" s="8" t="s">
        <v>223</v>
      </c>
      <c r="N428" s="8" t="s">
        <v>195</v>
      </c>
      <c r="O428" s="8" t="s">
        <v>224</v>
      </c>
      <c r="P428" s="8" t="s">
        <v>266</v>
      </c>
      <c r="R428" s="8" t="s">
        <v>267</v>
      </c>
      <c r="S428" s="8" t="s">
        <v>275</v>
      </c>
      <c r="T428" s="8" t="s">
        <v>201</v>
      </c>
      <c r="U428" s="8" t="s">
        <v>191</v>
      </c>
      <c r="V428" s="59">
        <v>45442</v>
      </c>
      <c r="W428" s="8" t="s">
        <v>203</v>
      </c>
      <c r="X428" s="8" t="s">
        <v>204</v>
      </c>
      <c r="Y428" s="8">
        <v>7</v>
      </c>
      <c r="Z428" s="8">
        <v>7</v>
      </c>
      <c r="AA428" s="8">
        <v>7</v>
      </c>
      <c r="AB428" s="8">
        <v>0</v>
      </c>
      <c r="AC428" s="8">
        <v>0</v>
      </c>
      <c r="AD428" s="8">
        <v>0</v>
      </c>
      <c r="AE428" s="8">
        <v>0</v>
      </c>
      <c r="AF428" s="8">
        <f t="shared" si="24"/>
        <v>7</v>
      </c>
      <c r="AG428" s="8">
        <f t="shared" si="25"/>
        <v>0</v>
      </c>
      <c r="AH428" s="8">
        <f t="shared" si="26"/>
        <v>7</v>
      </c>
      <c r="AI428" s="8">
        <f t="shared" si="27"/>
        <v>7</v>
      </c>
      <c r="AJ428" s="8" t="s">
        <v>251</v>
      </c>
      <c r="AK428" s="8" t="s">
        <v>63</v>
      </c>
      <c r="AL428" s="8" t="s">
        <v>670</v>
      </c>
    </row>
    <row r="429" spans="1:38" x14ac:dyDescent="0.35">
      <c r="A429" s="8">
        <v>447777</v>
      </c>
      <c r="B429" s="8">
        <v>130583</v>
      </c>
      <c r="C429" s="8" t="s">
        <v>188</v>
      </c>
      <c r="D429" s="8">
        <v>91716</v>
      </c>
      <c r="E429" s="8" t="s">
        <v>563</v>
      </c>
      <c r="F429" s="8">
        <v>3152610</v>
      </c>
      <c r="G429" s="8">
        <v>0.09</v>
      </c>
      <c r="H429" s="8" t="s">
        <v>190</v>
      </c>
      <c r="I429" s="59">
        <v>45302</v>
      </c>
      <c r="J429" s="8" t="s">
        <v>202</v>
      </c>
      <c r="K429" s="8" t="s">
        <v>213</v>
      </c>
      <c r="L429" s="8" t="s">
        <v>193</v>
      </c>
      <c r="M429" s="8" t="s">
        <v>195</v>
      </c>
      <c r="N429" s="8" t="s">
        <v>195</v>
      </c>
      <c r="O429" s="8" t="s">
        <v>298</v>
      </c>
      <c r="P429" s="8" t="s">
        <v>564</v>
      </c>
      <c r="R429" s="8" t="s">
        <v>188</v>
      </c>
      <c r="S429" s="8" t="s">
        <v>565</v>
      </c>
      <c r="T429" s="8" t="s">
        <v>201</v>
      </c>
      <c r="U429" s="8" t="s">
        <v>202</v>
      </c>
      <c r="V429" s="59">
        <v>45449</v>
      </c>
      <c r="W429" s="8" t="s">
        <v>203</v>
      </c>
      <c r="X429" s="8" t="s">
        <v>211</v>
      </c>
      <c r="Y429" s="8">
        <v>2</v>
      </c>
      <c r="Z429" s="8">
        <v>2</v>
      </c>
      <c r="AA429" s="8">
        <v>1</v>
      </c>
      <c r="AB429" s="8">
        <v>0</v>
      </c>
      <c r="AC429" s="8">
        <v>1</v>
      </c>
      <c r="AD429" s="8">
        <v>1</v>
      </c>
      <c r="AE429" s="8">
        <v>0</v>
      </c>
      <c r="AF429" s="8">
        <f t="shared" si="24"/>
        <v>2</v>
      </c>
      <c r="AG429" s="8">
        <f t="shared" si="25"/>
        <v>1</v>
      </c>
      <c r="AH429" s="8">
        <f t="shared" si="26"/>
        <v>1</v>
      </c>
      <c r="AI429" s="8">
        <f t="shared" si="27"/>
        <v>1</v>
      </c>
      <c r="AJ429" s="8" t="s">
        <v>188</v>
      </c>
      <c r="AK429" s="8" t="s">
        <v>217</v>
      </c>
      <c r="AL429" s="8" t="s">
        <v>647</v>
      </c>
    </row>
    <row r="430" spans="1:38" x14ac:dyDescent="0.35">
      <c r="A430" s="8">
        <v>447241</v>
      </c>
      <c r="B430" s="8">
        <v>128863</v>
      </c>
      <c r="C430" s="8" t="s">
        <v>188</v>
      </c>
      <c r="D430" s="8">
        <v>91717</v>
      </c>
      <c r="E430" s="8" t="s">
        <v>1040</v>
      </c>
      <c r="F430" s="8">
        <v>3152611</v>
      </c>
      <c r="G430" s="8">
        <v>0.06</v>
      </c>
      <c r="H430" s="8" t="s">
        <v>190</v>
      </c>
      <c r="I430" s="59">
        <v>45281</v>
      </c>
      <c r="J430" s="8" t="s">
        <v>202</v>
      </c>
      <c r="K430" s="8" t="s">
        <v>213</v>
      </c>
      <c r="L430" s="8" t="s">
        <v>193</v>
      </c>
      <c r="M430" s="8" t="s">
        <v>195</v>
      </c>
      <c r="N430" s="8" t="s">
        <v>195</v>
      </c>
      <c r="O430" s="8" t="s">
        <v>224</v>
      </c>
      <c r="P430" s="8" t="s">
        <v>1041</v>
      </c>
      <c r="R430" s="8" t="s">
        <v>188</v>
      </c>
      <c r="S430" s="8" t="s">
        <v>1042</v>
      </c>
      <c r="T430" s="8" t="s">
        <v>201</v>
      </c>
      <c r="U430" s="8" t="s">
        <v>191</v>
      </c>
      <c r="W430" s="8" t="s">
        <v>203</v>
      </c>
      <c r="X430" s="8" t="s">
        <v>206</v>
      </c>
      <c r="Y430" s="8">
        <v>1</v>
      </c>
      <c r="Z430" s="8">
        <v>1</v>
      </c>
      <c r="AA430" s="8">
        <v>0</v>
      </c>
      <c r="AB430" s="8">
        <v>0</v>
      </c>
      <c r="AC430" s="8">
        <v>0</v>
      </c>
      <c r="AD430" s="8">
        <v>0</v>
      </c>
      <c r="AE430" s="8">
        <v>0</v>
      </c>
      <c r="AF430" s="8">
        <f t="shared" si="24"/>
        <v>1</v>
      </c>
      <c r="AG430" s="8">
        <f t="shared" si="25"/>
        <v>0</v>
      </c>
      <c r="AH430" s="8">
        <f t="shared" si="26"/>
        <v>1</v>
      </c>
      <c r="AI430" s="8">
        <f t="shared" si="27"/>
        <v>0</v>
      </c>
      <c r="AJ430" s="8" t="s">
        <v>188</v>
      </c>
      <c r="AK430" s="8" t="s">
        <v>217</v>
      </c>
      <c r="AL430" s="8" t="s">
        <v>647</v>
      </c>
    </row>
    <row r="431" spans="1:38" x14ac:dyDescent="0.35">
      <c r="A431" s="8">
        <v>448845</v>
      </c>
      <c r="B431" s="8">
        <v>134031</v>
      </c>
      <c r="C431" s="8" t="s">
        <v>188</v>
      </c>
      <c r="D431" s="8">
        <v>91719</v>
      </c>
      <c r="E431" s="8" t="s">
        <v>566</v>
      </c>
      <c r="F431" s="8">
        <v>3152612</v>
      </c>
      <c r="G431" s="8">
        <v>0.04</v>
      </c>
      <c r="H431" s="8" t="s">
        <v>190</v>
      </c>
      <c r="I431" s="59">
        <v>45301</v>
      </c>
      <c r="J431" s="8" t="s">
        <v>202</v>
      </c>
      <c r="K431" s="8" t="s">
        <v>213</v>
      </c>
      <c r="L431" s="8" t="s">
        <v>193</v>
      </c>
      <c r="M431" s="8" t="s">
        <v>195</v>
      </c>
      <c r="N431" s="8" t="s">
        <v>195</v>
      </c>
      <c r="O431" s="8" t="s">
        <v>224</v>
      </c>
      <c r="P431" s="8" t="s">
        <v>567</v>
      </c>
      <c r="R431" s="8" t="s">
        <v>513</v>
      </c>
      <c r="S431" s="8" t="s">
        <v>568</v>
      </c>
      <c r="T431" s="8" t="s">
        <v>201</v>
      </c>
      <c r="U431" s="8" t="s">
        <v>191</v>
      </c>
      <c r="V431" s="59">
        <v>45491</v>
      </c>
      <c r="W431" s="8" t="s">
        <v>203</v>
      </c>
      <c r="X431" s="8" t="s">
        <v>206</v>
      </c>
      <c r="Y431" s="8">
        <v>1</v>
      </c>
      <c r="Z431" s="8">
        <v>1</v>
      </c>
      <c r="AA431" s="8">
        <v>1</v>
      </c>
      <c r="AB431" s="8">
        <v>0</v>
      </c>
      <c r="AC431" s="8">
        <v>0</v>
      </c>
      <c r="AD431" s="8">
        <v>0</v>
      </c>
      <c r="AE431" s="8">
        <v>0</v>
      </c>
      <c r="AF431" s="8">
        <f t="shared" si="24"/>
        <v>1</v>
      </c>
      <c r="AG431" s="8">
        <f t="shared" si="25"/>
        <v>0</v>
      </c>
      <c r="AH431" s="8">
        <f t="shared" si="26"/>
        <v>1</v>
      </c>
      <c r="AI431" s="8">
        <f t="shared" si="27"/>
        <v>1</v>
      </c>
      <c r="AJ431" s="8" t="s">
        <v>513</v>
      </c>
      <c r="AK431" s="8" t="s">
        <v>205</v>
      </c>
      <c r="AL431" s="8" t="s">
        <v>647</v>
      </c>
    </row>
    <row r="432" spans="1:38" x14ac:dyDescent="0.35">
      <c r="A432" s="8">
        <v>456405</v>
      </c>
      <c r="B432" s="8">
        <v>137434</v>
      </c>
      <c r="C432" s="8" t="s">
        <v>188</v>
      </c>
      <c r="D432" s="8">
        <v>91722</v>
      </c>
      <c r="E432" s="8" t="s">
        <v>1043</v>
      </c>
      <c r="F432" s="8">
        <v>3152613</v>
      </c>
      <c r="G432" s="8">
        <v>0.12</v>
      </c>
      <c r="H432" s="8" t="s">
        <v>190</v>
      </c>
      <c r="I432" s="59">
        <v>45260</v>
      </c>
      <c r="J432" s="8" t="s">
        <v>202</v>
      </c>
      <c r="K432" s="8" t="s">
        <v>213</v>
      </c>
      <c r="L432" s="8" t="s">
        <v>193</v>
      </c>
      <c r="M432" s="8" t="s">
        <v>195</v>
      </c>
      <c r="N432" s="8" t="s">
        <v>195</v>
      </c>
      <c r="O432" s="8" t="s">
        <v>196</v>
      </c>
      <c r="P432" s="8" t="s">
        <v>1044</v>
      </c>
      <c r="R432" s="8" t="s">
        <v>868</v>
      </c>
      <c r="S432" s="8" t="s">
        <v>1045</v>
      </c>
      <c r="T432" s="8" t="s">
        <v>201</v>
      </c>
      <c r="U432" s="8" t="s">
        <v>202</v>
      </c>
      <c r="W432" s="8" t="s">
        <v>203</v>
      </c>
      <c r="X432" s="8" t="s">
        <v>206</v>
      </c>
      <c r="Y432" s="8">
        <v>0</v>
      </c>
      <c r="Z432" s="8">
        <v>0</v>
      </c>
      <c r="AA432" s="8">
        <v>0</v>
      </c>
      <c r="AB432" s="8">
        <v>0</v>
      </c>
      <c r="AC432" s="8">
        <v>1</v>
      </c>
      <c r="AD432" s="8">
        <v>1</v>
      </c>
      <c r="AE432" s="8">
        <v>0</v>
      </c>
      <c r="AF432" s="8">
        <f t="shared" si="24"/>
        <v>0</v>
      </c>
      <c r="AG432" s="8">
        <f t="shared" si="25"/>
        <v>1</v>
      </c>
      <c r="AH432" s="8">
        <f t="shared" si="26"/>
        <v>-1</v>
      </c>
      <c r="AI432" s="8">
        <f t="shared" si="27"/>
        <v>0</v>
      </c>
      <c r="AJ432" s="8" t="s">
        <v>1046</v>
      </c>
      <c r="AK432" s="8" t="s">
        <v>322</v>
      </c>
      <c r="AL432" s="8" t="s">
        <v>647</v>
      </c>
    </row>
    <row r="433" spans="1:38" x14ac:dyDescent="0.35">
      <c r="A433" s="8">
        <v>456405</v>
      </c>
      <c r="B433" s="8">
        <v>137434</v>
      </c>
      <c r="C433" s="8" t="s">
        <v>188</v>
      </c>
      <c r="D433" s="8">
        <v>91722</v>
      </c>
      <c r="E433" s="8" t="s">
        <v>1043</v>
      </c>
      <c r="F433" s="8">
        <v>3152613</v>
      </c>
      <c r="G433" s="8">
        <v>0.12</v>
      </c>
      <c r="H433" s="8" t="s">
        <v>190</v>
      </c>
      <c r="I433" s="59">
        <v>45260</v>
      </c>
      <c r="J433" s="8" t="s">
        <v>202</v>
      </c>
      <c r="K433" s="8" t="s">
        <v>213</v>
      </c>
      <c r="L433" s="8" t="s">
        <v>193</v>
      </c>
      <c r="M433" s="8" t="s">
        <v>195</v>
      </c>
      <c r="N433" s="8" t="s">
        <v>195</v>
      </c>
      <c r="O433" s="8" t="s">
        <v>196</v>
      </c>
      <c r="P433" s="8" t="s">
        <v>1044</v>
      </c>
      <c r="R433" s="8" t="s">
        <v>868</v>
      </c>
      <c r="S433" s="8" t="s">
        <v>1045</v>
      </c>
      <c r="T433" s="8" t="s">
        <v>201</v>
      </c>
      <c r="U433" s="8" t="s">
        <v>202</v>
      </c>
      <c r="W433" s="8" t="s">
        <v>203</v>
      </c>
      <c r="X433" s="8" t="s">
        <v>211</v>
      </c>
      <c r="Y433" s="8">
        <v>1</v>
      </c>
      <c r="Z433" s="8">
        <v>1</v>
      </c>
      <c r="AA433" s="8">
        <v>0</v>
      </c>
      <c r="AB433" s="8">
        <v>0</v>
      </c>
      <c r="AC433" s="8">
        <v>0</v>
      </c>
      <c r="AD433" s="8">
        <v>0</v>
      </c>
      <c r="AE433" s="8">
        <v>0</v>
      </c>
      <c r="AF433" s="8">
        <f t="shared" si="24"/>
        <v>1</v>
      </c>
      <c r="AG433" s="8">
        <f t="shared" si="25"/>
        <v>0</v>
      </c>
      <c r="AH433" s="8">
        <f t="shared" si="26"/>
        <v>1</v>
      </c>
      <c r="AI433" s="8">
        <f t="shared" si="27"/>
        <v>0</v>
      </c>
      <c r="AJ433" s="8" t="s">
        <v>1046</v>
      </c>
      <c r="AK433" s="8" t="s">
        <v>322</v>
      </c>
      <c r="AL433" s="8" t="s">
        <v>647</v>
      </c>
    </row>
    <row r="434" spans="1:38" x14ac:dyDescent="0.35">
      <c r="A434" s="8">
        <v>446778</v>
      </c>
      <c r="B434" s="8">
        <v>124517</v>
      </c>
      <c r="C434" s="8" t="s">
        <v>188</v>
      </c>
      <c r="D434" s="8">
        <v>91723</v>
      </c>
      <c r="E434" s="8" t="s">
        <v>1047</v>
      </c>
      <c r="F434" s="8">
        <v>3152614</v>
      </c>
      <c r="G434" s="8">
        <v>0.34</v>
      </c>
      <c r="H434" s="8" t="s">
        <v>190</v>
      </c>
      <c r="I434" s="59">
        <v>45301</v>
      </c>
      <c r="J434" s="8" t="s">
        <v>202</v>
      </c>
      <c r="K434" s="8" t="s">
        <v>213</v>
      </c>
      <c r="L434" s="8" t="s">
        <v>193</v>
      </c>
      <c r="M434" s="8" t="s">
        <v>195</v>
      </c>
      <c r="N434" s="8" t="s">
        <v>195</v>
      </c>
      <c r="O434" s="8" t="s">
        <v>196</v>
      </c>
      <c r="P434" s="8" t="s">
        <v>1048</v>
      </c>
      <c r="R434" s="8" t="s">
        <v>295</v>
      </c>
      <c r="S434" s="8" t="s">
        <v>1049</v>
      </c>
      <c r="T434" s="8" t="s">
        <v>201</v>
      </c>
      <c r="U434" s="8" t="s">
        <v>202</v>
      </c>
      <c r="W434" s="8" t="s">
        <v>203</v>
      </c>
      <c r="X434" s="8" t="s">
        <v>229</v>
      </c>
      <c r="Y434" s="8">
        <v>1</v>
      </c>
      <c r="Z434" s="8">
        <v>1</v>
      </c>
      <c r="AA434" s="8">
        <v>0</v>
      </c>
      <c r="AB434" s="8">
        <v>0</v>
      </c>
      <c r="AC434" s="8">
        <v>1</v>
      </c>
      <c r="AD434" s="8">
        <v>1</v>
      </c>
      <c r="AE434" s="8">
        <v>0</v>
      </c>
      <c r="AF434" s="8">
        <f t="shared" si="24"/>
        <v>1</v>
      </c>
      <c r="AG434" s="8">
        <f t="shared" si="25"/>
        <v>1</v>
      </c>
      <c r="AH434" s="8">
        <f t="shared" si="26"/>
        <v>0</v>
      </c>
      <c r="AI434" s="8">
        <f t="shared" si="27"/>
        <v>0</v>
      </c>
      <c r="AJ434" s="8" t="s">
        <v>771</v>
      </c>
      <c r="AK434" s="8" t="s">
        <v>360</v>
      </c>
      <c r="AL434" s="8" t="s">
        <v>647</v>
      </c>
    </row>
    <row r="435" spans="1:38" x14ac:dyDescent="0.35">
      <c r="A435" s="8">
        <v>446778</v>
      </c>
      <c r="B435" s="8">
        <v>124517</v>
      </c>
      <c r="C435" s="8" t="s">
        <v>188</v>
      </c>
      <c r="D435" s="8">
        <v>91723</v>
      </c>
      <c r="E435" s="8" t="s">
        <v>1047</v>
      </c>
      <c r="F435" s="8">
        <v>3152614</v>
      </c>
      <c r="G435" s="8">
        <v>0.34</v>
      </c>
      <c r="H435" s="8" t="s">
        <v>190</v>
      </c>
      <c r="I435" s="59">
        <v>45301</v>
      </c>
      <c r="J435" s="8" t="s">
        <v>202</v>
      </c>
      <c r="K435" s="8" t="s">
        <v>213</v>
      </c>
      <c r="L435" s="8" t="s">
        <v>193</v>
      </c>
      <c r="M435" s="8" t="s">
        <v>195</v>
      </c>
      <c r="N435" s="8" t="s">
        <v>195</v>
      </c>
      <c r="O435" s="8" t="s">
        <v>224</v>
      </c>
      <c r="P435" s="8" t="s">
        <v>1048</v>
      </c>
      <c r="R435" s="8" t="s">
        <v>295</v>
      </c>
      <c r="S435" s="8" t="s">
        <v>1049</v>
      </c>
      <c r="T435" s="8" t="s">
        <v>201</v>
      </c>
      <c r="U435" s="8" t="s">
        <v>191</v>
      </c>
      <c r="W435" s="8" t="s">
        <v>203</v>
      </c>
      <c r="X435" s="8" t="s">
        <v>229</v>
      </c>
      <c r="Y435" s="8">
        <v>2</v>
      </c>
      <c r="Z435" s="8">
        <v>2</v>
      </c>
      <c r="AA435" s="8">
        <v>0</v>
      </c>
      <c r="AB435" s="8">
        <v>0</v>
      </c>
      <c r="AC435" s="8">
        <v>0</v>
      </c>
      <c r="AD435" s="8">
        <v>0</v>
      </c>
      <c r="AE435" s="8">
        <v>0</v>
      </c>
      <c r="AF435" s="8">
        <f t="shared" si="24"/>
        <v>2</v>
      </c>
      <c r="AG435" s="8">
        <f t="shared" si="25"/>
        <v>0</v>
      </c>
      <c r="AH435" s="8">
        <f t="shared" si="26"/>
        <v>2</v>
      </c>
      <c r="AI435" s="8">
        <f t="shared" si="27"/>
        <v>0</v>
      </c>
      <c r="AJ435" s="8" t="s">
        <v>771</v>
      </c>
      <c r="AK435" s="8" t="s">
        <v>360</v>
      </c>
      <c r="AL435" s="8" t="s">
        <v>647</v>
      </c>
    </row>
    <row r="436" spans="1:38" x14ac:dyDescent="0.35">
      <c r="A436" s="8">
        <v>460320</v>
      </c>
      <c r="B436" s="8">
        <v>111489</v>
      </c>
      <c r="C436" s="8" t="s">
        <v>188</v>
      </c>
      <c r="D436" s="8">
        <v>91724</v>
      </c>
      <c r="E436" s="8" t="s">
        <v>570</v>
      </c>
      <c r="F436" s="8">
        <v>3151812</v>
      </c>
      <c r="G436" s="8">
        <v>0.35</v>
      </c>
      <c r="H436" s="8" t="s">
        <v>190</v>
      </c>
      <c r="I436" s="59">
        <v>45310</v>
      </c>
      <c r="J436" s="8" t="s">
        <v>202</v>
      </c>
      <c r="K436" s="8" t="s">
        <v>213</v>
      </c>
      <c r="L436" s="8" t="s">
        <v>193</v>
      </c>
      <c r="M436" s="8" t="s">
        <v>195</v>
      </c>
      <c r="N436" s="8" t="s">
        <v>195</v>
      </c>
      <c r="O436" s="8" t="s">
        <v>196</v>
      </c>
      <c r="P436" s="8" t="s">
        <v>571</v>
      </c>
      <c r="R436" s="8" t="s">
        <v>384</v>
      </c>
      <c r="S436" s="8" t="s">
        <v>572</v>
      </c>
      <c r="T436" s="8" t="s">
        <v>201</v>
      </c>
      <c r="U436" s="8" t="s">
        <v>202</v>
      </c>
      <c r="V436" s="59">
        <v>45686</v>
      </c>
      <c r="W436" s="8" t="s">
        <v>203</v>
      </c>
      <c r="X436" s="8" t="s">
        <v>554</v>
      </c>
      <c r="Y436" s="8">
        <v>0</v>
      </c>
      <c r="Z436" s="8">
        <v>0</v>
      </c>
      <c r="AA436" s="8">
        <v>0</v>
      </c>
      <c r="AB436" s="8">
        <v>0</v>
      </c>
      <c r="AC436" s="8">
        <v>1</v>
      </c>
      <c r="AD436" s="8">
        <v>1</v>
      </c>
      <c r="AE436" s="8">
        <v>1</v>
      </c>
      <c r="AF436" s="8">
        <f t="shared" si="24"/>
        <v>0</v>
      </c>
      <c r="AG436" s="8">
        <f t="shared" si="25"/>
        <v>0</v>
      </c>
      <c r="AH436" s="8">
        <f t="shared" si="26"/>
        <v>0</v>
      </c>
      <c r="AI436" s="8">
        <f t="shared" si="27"/>
        <v>0</v>
      </c>
      <c r="AJ436" s="8" t="s">
        <v>384</v>
      </c>
      <c r="AK436" s="8" t="s">
        <v>322</v>
      </c>
      <c r="AL436" s="8" t="s">
        <v>647</v>
      </c>
    </row>
    <row r="437" spans="1:38" x14ac:dyDescent="0.35">
      <c r="A437" s="8">
        <v>460320</v>
      </c>
      <c r="B437" s="8">
        <v>111489</v>
      </c>
      <c r="C437" s="8" t="s">
        <v>188</v>
      </c>
      <c r="D437" s="8">
        <v>91724</v>
      </c>
      <c r="E437" s="8" t="s">
        <v>570</v>
      </c>
      <c r="F437" s="8">
        <v>3151812</v>
      </c>
      <c r="G437" s="8">
        <v>0.35</v>
      </c>
      <c r="H437" s="8" t="s">
        <v>190</v>
      </c>
      <c r="I437" s="59">
        <v>45310</v>
      </c>
      <c r="J437" s="8" t="s">
        <v>202</v>
      </c>
      <c r="K437" s="8" t="s">
        <v>213</v>
      </c>
      <c r="L437" s="8" t="s">
        <v>193</v>
      </c>
      <c r="M437" s="8" t="s">
        <v>195</v>
      </c>
      <c r="N437" s="8" t="s">
        <v>195</v>
      </c>
      <c r="O437" s="8" t="s">
        <v>196</v>
      </c>
      <c r="P437" s="8" t="s">
        <v>571</v>
      </c>
      <c r="R437" s="8" t="s">
        <v>384</v>
      </c>
      <c r="S437" s="8" t="s">
        <v>572</v>
      </c>
      <c r="T437" s="8" t="s">
        <v>201</v>
      </c>
      <c r="U437" s="8" t="s">
        <v>202</v>
      </c>
      <c r="V437" s="59">
        <v>45686</v>
      </c>
      <c r="W437" s="8" t="s">
        <v>203</v>
      </c>
      <c r="X437" s="8" t="s">
        <v>229</v>
      </c>
      <c r="Y437" s="8">
        <v>1</v>
      </c>
      <c r="Z437" s="8">
        <v>1</v>
      </c>
      <c r="AA437" s="8">
        <v>1</v>
      </c>
      <c r="AB437" s="8">
        <v>0</v>
      </c>
      <c r="AC437" s="8">
        <v>0</v>
      </c>
      <c r="AD437" s="8">
        <v>0</v>
      </c>
      <c r="AE437" s="8">
        <v>0</v>
      </c>
      <c r="AF437" s="8">
        <f t="shared" si="24"/>
        <v>1</v>
      </c>
      <c r="AG437" s="8">
        <f t="shared" si="25"/>
        <v>0</v>
      </c>
      <c r="AH437" s="8">
        <f t="shared" si="26"/>
        <v>1</v>
      </c>
      <c r="AI437" s="8">
        <f t="shared" si="27"/>
        <v>1</v>
      </c>
      <c r="AJ437" s="8" t="s">
        <v>384</v>
      </c>
      <c r="AK437" s="8" t="s">
        <v>322</v>
      </c>
      <c r="AL437" s="8" t="s">
        <v>647</v>
      </c>
    </row>
    <row r="438" spans="1:38" x14ac:dyDescent="0.35">
      <c r="A438" s="8">
        <v>458209</v>
      </c>
      <c r="B438" s="8">
        <v>132278</v>
      </c>
      <c r="C438" s="8" t="s">
        <v>188</v>
      </c>
      <c r="D438" s="8">
        <v>91725</v>
      </c>
      <c r="E438" s="8" t="s">
        <v>1050</v>
      </c>
      <c r="F438" s="8">
        <v>3151813</v>
      </c>
      <c r="G438" s="8">
        <v>0.09</v>
      </c>
      <c r="H438" s="8" t="s">
        <v>190</v>
      </c>
      <c r="I438" s="59">
        <v>45301</v>
      </c>
      <c r="J438" s="8" t="s">
        <v>202</v>
      </c>
      <c r="K438" s="8" t="s">
        <v>213</v>
      </c>
      <c r="L438" s="8" t="s">
        <v>193</v>
      </c>
      <c r="M438" s="8" t="s">
        <v>195</v>
      </c>
      <c r="N438" s="8" t="s">
        <v>195</v>
      </c>
      <c r="O438" s="8" t="s">
        <v>196</v>
      </c>
      <c r="P438" s="8" t="s">
        <v>1051</v>
      </c>
      <c r="R438" s="8" t="s">
        <v>300</v>
      </c>
      <c r="S438" s="8" t="s">
        <v>1052</v>
      </c>
      <c r="T438" s="8" t="s">
        <v>201</v>
      </c>
      <c r="U438" s="8" t="s">
        <v>202</v>
      </c>
      <c r="W438" s="8" t="s">
        <v>203</v>
      </c>
      <c r="X438" s="8" t="s">
        <v>554</v>
      </c>
      <c r="Y438" s="8">
        <v>0</v>
      </c>
      <c r="Z438" s="8">
        <v>0</v>
      </c>
      <c r="AA438" s="8">
        <v>0</v>
      </c>
      <c r="AB438" s="8">
        <v>0</v>
      </c>
      <c r="AC438" s="8">
        <v>1</v>
      </c>
      <c r="AD438" s="8">
        <v>1</v>
      </c>
      <c r="AE438" s="8">
        <v>0</v>
      </c>
      <c r="AF438" s="8">
        <f t="shared" si="24"/>
        <v>0</v>
      </c>
      <c r="AG438" s="8">
        <f t="shared" si="25"/>
        <v>1</v>
      </c>
      <c r="AH438" s="8">
        <f t="shared" si="26"/>
        <v>-1</v>
      </c>
      <c r="AI438" s="8">
        <f t="shared" si="27"/>
        <v>0</v>
      </c>
      <c r="AJ438" s="8" t="s">
        <v>601</v>
      </c>
      <c r="AK438" s="8" t="s">
        <v>205</v>
      </c>
      <c r="AL438" s="8" t="s">
        <v>647</v>
      </c>
    </row>
    <row r="439" spans="1:38" x14ac:dyDescent="0.35">
      <c r="A439" s="8">
        <v>458209</v>
      </c>
      <c r="B439" s="8">
        <v>132278</v>
      </c>
      <c r="C439" s="8" t="s">
        <v>188</v>
      </c>
      <c r="D439" s="8">
        <v>91725</v>
      </c>
      <c r="E439" s="8" t="s">
        <v>1050</v>
      </c>
      <c r="F439" s="8">
        <v>3151813</v>
      </c>
      <c r="G439" s="8">
        <v>0.09</v>
      </c>
      <c r="H439" s="8" t="s">
        <v>190</v>
      </c>
      <c r="I439" s="59">
        <v>45301</v>
      </c>
      <c r="J439" s="8" t="s">
        <v>202</v>
      </c>
      <c r="K439" s="8" t="s">
        <v>213</v>
      </c>
      <c r="L439" s="8" t="s">
        <v>193</v>
      </c>
      <c r="M439" s="8" t="s">
        <v>195</v>
      </c>
      <c r="N439" s="8" t="s">
        <v>195</v>
      </c>
      <c r="O439" s="8" t="s">
        <v>196</v>
      </c>
      <c r="P439" s="8" t="s">
        <v>1051</v>
      </c>
      <c r="R439" s="8" t="s">
        <v>300</v>
      </c>
      <c r="S439" s="8" t="s">
        <v>1052</v>
      </c>
      <c r="T439" s="8" t="s">
        <v>201</v>
      </c>
      <c r="U439" s="8" t="s">
        <v>202</v>
      </c>
      <c r="W439" s="8" t="s">
        <v>203</v>
      </c>
      <c r="X439" s="8" t="s">
        <v>206</v>
      </c>
      <c r="Y439" s="8">
        <v>1</v>
      </c>
      <c r="Z439" s="8">
        <v>1</v>
      </c>
      <c r="AA439" s="8">
        <v>0</v>
      </c>
      <c r="AB439" s="8">
        <v>0</v>
      </c>
      <c r="AC439" s="8">
        <v>0</v>
      </c>
      <c r="AD439" s="8">
        <v>0</v>
      </c>
      <c r="AE439" s="8">
        <v>0</v>
      </c>
      <c r="AF439" s="8">
        <f t="shared" si="24"/>
        <v>1</v>
      </c>
      <c r="AG439" s="8">
        <f t="shared" si="25"/>
        <v>0</v>
      </c>
      <c r="AH439" s="8">
        <f t="shared" si="26"/>
        <v>1</v>
      </c>
      <c r="AI439" s="8">
        <f t="shared" si="27"/>
        <v>0</v>
      </c>
      <c r="AJ439" s="8" t="s">
        <v>601</v>
      </c>
      <c r="AK439" s="8" t="s">
        <v>205</v>
      </c>
      <c r="AL439" s="8" t="s">
        <v>647</v>
      </c>
    </row>
    <row r="440" spans="1:38" x14ac:dyDescent="0.35">
      <c r="A440" s="8">
        <v>452646</v>
      </c>
      <c r="B440" s="8">
        <v>117965</v>
      </c>
      <c r="C440" s="8" t="s">
        <v>188</v>
      </c>
      <c r="D440" s="8">
        <v>91873</v>
      </c>
      <c r="E440" s="8" t="s">
        <v>1053</v>
      </c>
      <c r="F440" s="8">
        <v>3155032</v>
      </c>
      <c r="G440" s="8">
        <v>0.21</v>
      </c>
      <c r="H440" s="8" t="s">
        <v>190</v>
      </c>
      <c r="I440" s="59">
        <v>45293</v>
      </c>
      <c r="J440" s="8" t="s">
        <v>202</v>
      </c>
      <c r="K440" s="8" t="s">
        <v>213</v>
      </c>
      <c r="L440" s="8" t="s">
        <v>193</v>
      </c>
      <c r="M440" s="8" t="s">
        <v>195</v>
      </c>
      <c r="N440" s="8" t="s">
        <v>195</v>
      </c>
      <c r="O440" s="8" t="s">
        <v>224</v>
      </c>
      <c r="P440" s="8" t="s">
        <v>1054</v>
      </c>
      <c r="R440" s="8" t="s">
        <v>319</v>
      </c>
      <c r="S440" s="8" t="s">
        <v>1055</v>
      </c>
      <c r="T440" s="8" t="s">
        <v>201</v>
      </c>
      <c r="U440" s="8" t="s">
        <v>202</v>
      </c>
      <c r="W440" s="8" t="s">
        <v>203</v>
      </c>
      <c r="X440" s="8" t="s">
        <v>211</v>
      </c>
      <c r="Y440" s="8">
        <v>1</v>
      </c>
      <c r="Z440" s="8">
        <v>1</v>
      </c>
      <c r="AA440" s="8">
        <v>0</v>
      </c>
      <c r="AB440" s="8">
        <v>0</v>
      </c>
      <c r="AC440" s="8">
        <v>0</v>
      </c>
      <c r="AD440" s="8">
        <v>0</v>
      </c>
      <c r="AE440" s="8">
        <v>0</v>
      </c>
      <c r="AF440" s="8">
        <f t="shared" si="24"/>
        <v>1</v>
      </c>
      <c r="AG440" s="8">
        <f t="shared" si="25"/>
        <v>0</v>
      </c>
      <c r="AH440" s="8">
        <f t="shared" si="26"/>
        <v>1</v>
      </c>
      <c r="AI440" s="8">
        <f t="shared" si="27"/>
        <v>0</v>
      </c>
      <c r="AJ440" s="8" t="s">
        <v>318</v>
      </c>
      <c r="AK440" s="8" t="s">
        <v>322</v>
      </c>
      <c r="AL440" s="8" t="s">
        <v>647</v>
      </c>
    </row>
    <row r="441" spans="1:38" x14ac:dyDescent="0.35">
      <c r="A441" s="8">
        <v>448170</v>
      </c>
      <c r="B441" s="8">
        <v>130488</v>
      </c>
      <c r="C441" s="8" t="s">
        <v>188</v>
      </c>
      <c r="D441" s="8">
        <v>91892</v>
      </c>
      <c r="E441" s="8" t="s">
        <v>1056</v>
      </c>
      <c r="F441" s="8">
        <v>3155836</v>
      </c>
      <c r="G441" s="8">
        <v>0.06</v>
      </c>
      <c r="H441" s="8" t="s">
        <v>190</v>
      </c>
      <c r="I441" s="59">
        <v>45294</v>
      </c>
      <c r="J441" s="8" t="s">
        <v>202</v>
      </c>
      <c r="K441" s="8" t="s">
        <v>213</v>
      </c>
      <c r="L441" s="8" t="s">
        <v>193</v>
      </c>
      <c r="M441" s="8" t="s">
        <v>195</v>
      </c>
      <c r="N441" s="8" t="s">
        <v>195</v>
      </c>
      <c r="O441" s="8" t="s">
        <v>196</v>
      </c>
      <c r="P441" s="8" t="s">
        <v>1057</v>
      </c>
      <c r="R441" s="8" t="s">
        <v>188</v>
      </c>
      <c r="S441" s="8" t="s">
        <v>818</v>
      </c>
      <c r="T441" s="8" t="s">
        <v>201</v>
      </c>
      <c r="U441" s="8" t="s">
        <v>202</v>
      </c>
      <c r="W441" s="8" t="s">
        <v>203</v>
      </c>
      <c r="X441" s="8" t="s">
        <v>229</v>
      </c>
      <c r="Y441" s="8">
        <v>1</v>
      </c>
      <c r="Z441" s="8">
        <v>1</v>
      </c>
      <c r="AA441" s="8">
        <v>0</v>
      </c>
      <c r="AB441" s="8">
        <v>0</v>
      </c>
      <c r="AC441" s="8">
        <v>0</v>
      </c>
      <c r="AD441" s="8">
        <v>0</v>
      </c>
      <c r="AE441" s="8">
        <v>0</v>
      </c>
      <c r="AF441" s="8">
        <f t="shared" si="24"/>
        <v>1</v>
      </c>
      <c r="AG441" s="8">
        <f t="shared" si="25"/>
        <v>0</v>
      </c>
      <c r="AH441" s="8">
        <f t="shared" si="26"/>
        <v>1</v>
      </c>
      <c r="AI441" s="8">
        <f t="shared" si="27"/>
        <v>0</v>
      </c>
      <c r="AJ441" s="8" t="s">
        <v>188</v>
      </c>
      <c r="AK441" s="8" t="s">
        <v>217</v>
      </c>
      <c r="AL441" s="8" t="s">
        <v>647</v>
      </c>
    </row>
    <row r="442" spans="1:38" x14ac:dyDescent="0.35">
      <c r="A442" s="8">
        <v>448170</v>
      </c>
      <c r="B442" s="8">
        <v>130488</v>
      </c>
      <c r="C442" s="8" t="s">
        <v>188</v>
      </c>
      <c r="D442" s="8">
        <v>91892</v>
      </c>
      <c r="E442" s="8" t="s">
        <v>1056</v>
      </c>
      <c r="F442" s="8">
        <v>3155836</v>
      </c>
      <c r="G442" s="8">
        <v>0.06</v>
      </c>
      <c r="H442" s="8" t="s">
        <v>190</v>
      </c>
      <c r="I442" s="59">
        <v>45294</v>
      </c>
      <c r="J442" s="8" t="s">
        <v>202</v>
      </c>
      <c r="K442" s="8" t="s">
        <v>213</v>
      </c>
      <c r="L442" s="8" t="s">
        <v>193</v>
      </c>
      <c r="M442" s="8" t="s">
        <v>195</v>
      </c>
      <c r="N442" s="8" t="s">
        <v>195</v>
      </c>
      <c r="O442" s="8" t="s">
        <v>196</v>
      </c>
      <c r="P442" s="8" t="s">
        <v>1057</v>
      </c>
      <c r="R442" s="8" t="s">
        <v>188</v>
      </c>
      <c r="S442" s="8" t="s">
        <v>818</v>
      </c>
      <c r="T442" s="8" t="s">
        <v>201</v>
      </c>
      <c r="U442" s="8" t="s">
        <v>202</v>
      </c>
      <c r="W442" s="8" t="s">
        <v>203</v>
      </c>
      <c r="X442" s="8" t="s">
        <v>554</v>
      </c>
      <c r="Y442" s="8">
        <v>0</v>
      </c>
      <c r="Z442" s="8">
        <v>0</v>
      </c>
      <c r="AA442" s="8">
        <v>0</v>
      </c>
      <c r="AB442" s="8">
        <v>0</v>
      </c>
      <c r="AC442" s="8">
        <v>1</v>
      </c>
      <c r="AD442" s="8">
        <v>1</v>
      </c>
      <c r="AE442" s="8">
        <v>0</v>
      </c>
      <c r="AF442" s="8">
        <f t="shared" si="24"/>
        <v>0</v>
      </c>
      <c r="AG442" s="8">
        <f t="shared" si="25"/>
        <v>1</v>
      </c>
      <c r="AH442" s="8">
        <f t="shared" si="26"/>
        <v>-1</v>
      </c>
      <c r="AI442" s="8">
        <f t="shared" si="27"/>
        <v>0</v>
      </c>
      <c r="AJ442" s="8" t="s">
        <v>188</v>
      </c>
      <c r="AK442" s="8" t="s">
        <v>217</v>
      </c>
      <c r="AL442" s="8" t="s">
        <v>647</v>
      </c>
    </row>
    <row r="443" spans="1:38" x14ac:dyDescent="0.35">
      <c r="A443" s="8">
        <v>442708</v>
      </c>
      <c r="B443" s="8">
        <v>125592</v>
      </c>
      <c r="C443" s="8" t="s">
        <v>188</v>
      </c>
      <c r="D443" s="8">
        <v>92053</v>
      </c>
      <c r="E443" s="8" t="s">
        <v>1058</v>
      </c>
      <c r="F443" s="8">
        <v>3159838</v>
      </c>
      <c r="G443" s="8">
        <v>0.19</v>
      </c>
      <c r="H443" s="8" t="s">
        <v>190</v>
      </c>
      <c r="I443" s="59">
        <v>45345</v>
      </c>
      <c r="J443" s="8" t="s">
        <v>202</v>
      </c>
      <c r="K443" s="8" t="s">
        <v>213</v>
      </c>
      <c r="L443" s="8" t="s">
        <v>193</v>
      </c>
      <c r="M443" s="8" t="s">
        <v>195</v>
      </c>
      <c r="N443" s="8" t="s">
        <v>195</v>
      </c>
      <c r="O443" s="8" t="s">
        <v>298</v>
      </c>
      <c r="P443" s="8" t="s">
        <v>1059</v>
      </c>
      <c r="R443" s="8" t="s">
        <v>920</v>
      </c>
      <c r="S443" s="8" t="s">
        <v>1060</v>
      </c>
      <c r="T443" s="8" t="s">
        <v>201</v>
      </c>
      <c r="U443" s="8" t="s">
        <v>202</v>
      </c>
      <c r="W443" s="8" t="s">
        <v>203</v>
      </c>
      <c r="X443" s="8" t="s">
        <v>229</v>
      </c>
      <c r="Y443" s="8">
        <v>1</v>
      </c>
      <c r="Z443" s="8">
        <v>1</v>
      </c>
      <c r="AA443" s="8">
        <v>0</v>
      </c>
      <c r="AB443" s="8">
        <v>0</v>
      </c>
      <c r="AC443" s="8">
        <v>0</v>
      </c>
      <c r="AD443" s="8">
        <v>0</v>
      </c>
      <c r="AE443" s="8">
        <v>0</v>
      </c>
      <c r="AF443" s="8">
        <f t="shared" si="24"/>
        <v>1</v>
      </c>
      <c r="AG443" s="8">
        <f t="shared" si="25"/>
        <v>0</v>
      </c>
      <c r="AH443" s="8">
        <f t="shared" si="26"/>
        <v>1</v>
      </c>
      <c r="AI443" s="8">
        <f t="shared" si="27"/>
        <v>0</v>
      </c>
      <c r="AJ443" s="8" t="s">
        <v>658</v>
      </c>
      <c r="AK443" s="8" t="s">
        <v>241</v>
      </c>
      <c r="AL443" s="8" t="s">
        <v>647</v>
      </c>
    </row>
    <row r="444" spans="1:38" x14ac:dyDescent="0.35">
      <c r="A444" s="8">
        <v>451765</v>
      </c>
      <c r="B444" s="8">
        <v>142609</v>
      </c>
      <c r="C444" s="8" t="s">
        <v>188</v>
      </c>
      <c r="D444" s="8">
        <v>92054</v>
      </c>
      <c r="E444" s="8" t="s">
        <v>1061</v>
      </c>
      <c r="F444" s="8">
        <v>3159840</v>
      </c>
      <c r="G444" s="8">
        <v>0.09</v>
      </c>
      <c r="H444" s="8" t="s">
        <v>190</v>
      </c>
      <c r="I444" s="59">
        <v>45324</v>
      </c>
      <c r="J444" s="8" t="s">
        <v>202</v>
      </c>
      <c r="K444" s="8" t="s">
        <v>213</v>
      </c>
      <c r="L444" s="8" t="s">
        <v>193</v>
      </c>
      <c r="M444" s="8" t="s">
        <v>195</v>
      </c>
      <c r="N444" s="8" t="s">
        <v>195</v>
      </c>
      <c r="O444" s="8" t="s">
        <v>224</v>
      </c>
      <c r="P444" s="8" t="s">
        <v>1062</v>
      </c>
      <c r="R444" s="8" t="s">
        <v>188</v>
      </c>
      <c r="S444" s="8" t="s">
        <v>1063</v>
      </c>
      <c r="T444" s="8" t="s">
        <v>201</v>
      </c>
      <c r="U444" s="8" t="s">
        <v>191</v>
      </c>
      <c r="W444" s="8" t="s">
        <v>203</v>
      </c>
      <c r="X444" s="8" t="s">
        <v>211</v>
      </c>
      <c r="Y444" s="8">
        <v>1</v>
      </c>
      <c r="Z444" s="8">
        <v>1</v>
      </c>
      <c r="AA444" s="8">
        <v>0</v>
      </c>
      <c r="AB444" s="8">
        <v>0</v>
      </c>
      <c r="AC444" s="8">
        <v>0</v>
      </c>
      <c r="AD444" s="8">
        <v>0</v>
      </c>
      <c r="AE444" s="8">
        <v>0</v>
      </c>
      <c r="AF444" s="8">
        <f t="shared" si="24"/>
        <v>1</v>
      </c>
      <c r="AG444" s="8">
        <f t="shared" si="25"/>
        <v>0</v>
      </c>
      <c r="AH444" s="8">
        <f t="shared" si="26"/>
        <v>1</v>
      </c>
      <c r="AI444" s="8">
        <f t="shared" si="27"/>
        <v>0</v>
      </c>
      <c r="AJ444" s="8" t="s">
        <v>658</v>
      </c>
      <c r="AK444" s="8" t="s">
        <v>241</v>
      </c>
      <c r="AL444" s="8" t="s">
        <v>647</v>
      </c>
    </row>
    <row r="445" spans="1:38" x14ac:dyDescent="0.35">
      <c r="A445" s="8">
        <v>446480</v>
      </c>
      <c r="B445" s="8">
        <v>128304</v>
      </c>
      <c r="C445" s="8" t="s">
        <v>188</v>
      </c>
      <c r="D445" s="8">
        <v>92055</v>
      </c>
      <c r="E445" s="8" t="s">
        <v>1064</v>
      </c>
      <c r="F445" s="8">
        <v>3159439</v>
      </c>
      <c r="G445" s="8">
        <v>0.04</v>
      </c>
      <c r="H445" s="8" t="s">
        <v>190</v>
      </c>
      <c r="I445" s="59">
        <v>45348</v>
      </c>
      <c r="J445" s="8" t="s">
        <v>202</v>
      </c>
      <c r="K445" s="8" t="s">
        <v>213</v>
      </c>
      <c r="L445" s="8" t="s">
        <v>193</v>
      </c>
      <c r="M445" s="8" t="s">
        <v>195</v>
      </c>
      <c r="N445" s="8" t="s">
        <v>195</v>
      </c>
      <c r="O445" s="8" t="s">
        <v>224</v>
      </c>
      <c r="P445" s="8" t="s">
        <v>1065</v>
      </c>
      <c r="R445" s="8" t="s">
        <v>188</v>
      </c>
      <c r="S445" s="8" t="s">
        <v>1066</v>
      </c>
      <c r="T445" s="8" t="s">
        <v>201</v>
      </c>
      <c r="U445" s="8" t="s">
        <v>191</v>
      </c>
      <c r="W445" s="8" t="s">
        <v>203</v>
      </c>
      <c r="X445" s="8" t="s">
        <v>204</v>
      </c>
      <c r="Y445" s="8">
        <v>2</v>
      </c>
      <c r="Z445" s="8">
        <v>2</v>
      </c>
      <c r="AA445" s="8">
        <v>0</v>
      </c>
      <c r="AB445" s="8">
        <v>0</v>
      </c>
      <c r="AC445" s="8">
        <v>0</v>
      </c>
      <c r="AD445" s="8">
        <v>0</v>
      </c>
      <c r="AE445" s="8">
        <v>0</v>
      </c>
      <c r="AF445" s="8">
        <f t="shared" si="24"/>
        <v>2</v>
      </c>
      <c r="AG445" s="8">
        <f t="shared" si="25"/>
        <v>0</v>
      </c>
      <c r="AH445" s="8">
        <f t="shared" si="26"/>
        <v>2</v>
      </c>
      <c r="AI445" s="8">
        <f t="shared" si="27"/>
        <v>0</v>
      </c>
      <c r="AJ445" s="8" t="s">
        <v>658</v>
      </c>
      <c r="AK445" s="8" t="s">
        <v>241</v>
      </c>
      <c r="AL445" s="8" t="s">
        <v>647</v>
      </c>
    </row>
    <row r="446" spans="1:38" x14ac:dyDescent="0.35">
      <c r="A446" s="8">
        <v>448245</v>
      </c>
      <c r="B446" s="8">
        <v>129785</v>
      </c>
      <c r="C446" s="8" t="s">
        <v>188</v>
      </c>
      <c r="D446" s="8">
        <v>92057</v>
      </c>
      <c r="E446" s="8" t="s">
        <v>1067</v>
      </c>
      <c r="F446" s="8">
        <v>3159440</v>
      </c>
      <c r="G446" s="8">
        <v>0.02</v>
      </c>
      <c r="H446" s="8" t="s">
        <v>190</v>
      </c>
      <c r="I446" s="59">
        <v>45329</v>
      </c>
      <c r="J446" s="8" t="s">
        <v>202</v>
      </c>
      <c r="K446" s="8" t="s">
        <v>213</v>
      </c>
      <c r="L446" s="8" t="s">
        <v>193</v>
      </c>
      <c r="M446" s="8" t="s">
        <v>1068</v>
      </c>
      <c r="N446" s="8" t="s">
        <v>195</v>
      </c>
      <c r="O446" s="8" t="s">
        <v>210</v>
      </c>
      <c r="P446" s="8" t="s">
        <v>1069</v>
      </c>
      <c r="R446" s="8" t="s">
        <v>188</v>
      </c>
      <c r="S446" s="8" t="s">
        <v>1070</v>
      </c>
      <c r="T446" s="8" t="s">
        <v>201</v>
      </c>
      <c r="U446" s="8" t="s">
        <v>202</v>
      </c>
      <c r="W446" s="8" t="s">
        <v>207</v>
      </c>
      <c r="X446" s="8" t="s">
        <v>231</v>
      </c>
      <c r="Y446" s="8">
        <v>6</v>
      </c>
      <c r="Z446" s="8">
        <v>6</v>
      </c>
      <c r="AA446" s="8">
        <v>0</v>
      </c>
      <c r="AB446" s="8">
        <v>0</v>
      </c>
      <c r="AC446" s="8">
        <v>0</v>
      </c>
      <c r="AD446" s="8">
        <v>0</v>
      </c>
      <c r="AE446" s="8">
        <v>0</v>
      </c>
      <c r="AF446" s="8">
        <f t="shared" si="24"/>
        <v>6</v>
      </c>
      <c r="AG446" s="8">
        <f t="shared" si="25"/>
        <v>0</v>
      </c>
      <c r="AH446" s="8">
        <f t="shared" si="26"/>
        <v>6</v>
      </c>
      <c r="AI446" s="8">
        <f t="shared" si="27"/>
        <v>0</v>
      </c>
      <c r="AJ446" s="8" t="s">
        <v>658</v>
      </c>
      <c r="AK446" s="8" t="s">
        <v>241</v>
      </c>
      <c r="AL446" s="8" t="s">
        <v>647</v>
      </c>
    </row>
    <row r="447" spans="1:38" x14ac:dyDescent="0.35">
      <c r="A447" s="8">
        <v>448756</v>
      </c>
      <c r="B447" s="8">
        <v>133711</v>
      </c>
      <c r="C447" s="8" t="s">
        <v>188</v>
      </c>
      <c r="D447" s="8">
        <v>92060</v>
      </c>
      <c r="E447" s="8" t="s">
        <v>573</v>
      </c>
      <c r="F447" s="8">
        <v>3160243</v>
      </c>
      <c r="G447" s="8">
        <v>0.36</v>
      </c>
      <c r="H447" s="8" t="s">
        <v>190</v>
      </c>
      <c r="I447" s="59">
        <v>45365</v>
      </c>
      <c r="J447" s="8" t="s">
        <v>202</v>
      </c>
      <c r="K447" s="8" t="s">
        <v>213</v>
      </c>
      <c r="L447" s="8" t="s">
        <v>193</v>
      </c>
      <c r="M447" s="8" t="s">
        <v>434</v>
      </c>
      <c r="N447" s="8" t="s">
        <v>195</v>
      </c>
      <c r="O447" s="8" t="s">
        <v>224</v>
      </c>
      <c r="P447" s="8" t="s">
        <v>574</v>
      </c>
      <c r="R447" s="8" t="s">
        <v>513</v>
      </c>
      <c r="S447" s="8" t="s">
        <v>575</v>
      </c>
      <c r="T447" s="8" t="s">
        <v>201</v>
      </c>
      <c r="U447" s="8" t="s">
        <v>191</v>
      </c>
      <c r="V447" s="59">
        <v>45658</v>
      </c>
      <c r="W447" s="8" t="s">
        <v>203</v>
      </c>
      <c r="X447" s="8" t="s">
        <v>204</v>
      </c>
      <c r="Y447" s="8">
        <v>2</v>
      </c>
      <c r="Z447" s="8">
        <v>2</v>
      </c>
      <c r="AA447" s="8">
        <v>2</v>
      </c>
      <c r="AB447" s="8">
        <v>0</v>
      </c>
      <c r="AC447" s="8">
        <v>0</v>
      </c>
      <c r="AD447" s="8">
        <v>0</v>
      </c>
      <c r="AE447" s="8">
        <v>0</v>
      </c>
      <c r="AF447" s="8">
        <f t="shared" si="24"/>
        <v>2</v>
      </c>
      <c r="AG447" s="8">
        <f t="shared" si="25"/>
        <v>0</v>
      </c>
      <c r="AH447" s="8">
        <f t="shared" si="26"/>
        <v>2</v>
      </c>
      <c r="AI447" s="8">
        <f t="shared" si="27"/>
        <v>2</v>
      </c>
      <c r="AJ447" s="8" t="s">
        <v>658</v>
      </c>
      <c r="AK447" s="8" t="s">
        <v>241</v>
      </c>
      <c r="AL447" s="8" t="s">
        <v>647</v>
      </c>
    </row>
    <row r="448" spans="1:38" x14ac:dyDescent="0.35">
      <c r="A448" s="8">
        <v>455313</v>
      </c>
      <c r="B448" s="8">
        <v>142835</v>
      </c>
      <c r="C448" s="8" t="s">
        <v>188</v>
      </c>
      <c r="D448" s="8">
        <v>92061</v>
      </c>
      <c r="E448" s="8" t="s">
        <v>576</v>
      </c>
      <c r="F448" s="8">
        <v>3160244</v>
      </c>
      <c r="G448" s="8">
        <v>0.06</v>
      </c>
      <c r="H448" s="8" t="s">
        <v>190</v>
      </c>
      <c r="I448" s="59">
        <v>45366</v>
      </c>
      <c r="J448" s="8" t="s">
        <v>202</v>
      </c>
      <c r="K448" s="8" t="s">
        <v>213</v>
      </c>
      <c r="L448" s="8" t="s">
        <v>193</v>
      </c>
      <c r="M448" s="8" t="s">
        <v>195</v>
      </c>
      <c r="N448" s="8" t="s">
        <v>195</v>
      </c>
      <c r="O448" s="8" t="s">
        <v>224</v>
      </c>
      <c r="P448" s="8" t="s">
        <v>577</v>
      </c>
      <c r="R448" s="8" t="s">
        <v>578</v>
      </c>
      <c r="S448" s="8" t="s">
        <v>579</v>
      </c>
      <c r="T448" s="8" t="s">
        <v>201</v>
      </c>
      <c r="U448" s="8" t="s">
        <v>202</v>
      </c>
      <c r="V448" s="59">
        <v>45446</v>
      </c>
      <c r="W448" s="8" t="s">
        <v>203</v>
      </c>
      <c r="X448" s="8" t="s">
        <v>206</v>
      </c>
      <c r="Y448" s="8">
        <v>1</v>
      </c>
      <c r="Z448" s="8">
        <v>1</v>
      </c>
      <c r="AA448" s="8">
        <v>1</v>
      </c>
      <c r="AB448" s="8">
        <v>0</v>
      </c>
      <c r="AC448" s="8">
        <v>0</v>
      </c>
      <c r="AD448" s="8">
        <v>0</v>
      </c>
      <c r="AE448" s="8">
        <v>0</v>
      </c>
      <c r="AF448" s="8">
        <f t="shared" si="24"/>
        <v>1</v>
      </c>
      <c r="AG448" s="8">
        <f t="shared" si="25"/>
        <v>0</v>
      </c>
      <c r="AH448" s="8">
        <f t="shared" si="26"/>
        <v>1</v>
      </c>
      <c r="AI448" s="8">
        <f t="shared" si="27"/>
        <v>1</v>
      </c>
      <c r="AJ448" s="8" t="s">
        <v>658</v>
      </c>
      <c r="AK448" s="8" t="s">
        <v>241</v>
      </c>
      <c r="AL448" s="8" t="s">
        <v>647</v>
      </c>
    </row>
    <row r="449" spans="1:38" x14ac:dyDescent="0.35">
      <c r="A449" s="8">
        <v>451964</v>
      </c>
      <c r="B449" s="8">
        <v>118237</v>
      </c>
      <c r="C449" s="8" t="s">
        <v>188</v>
      </c>
      <c r="D449" s="8">
        <v>92062</v>
      </c>
      <c r="E449" s="8" t="s">
        <v>1071</v>
      </c>
      <c r="F449" s="8">
        <v>3160245</v>
      </c>
      <c r="G449" s="8">
        <v>0.08</v>
      </c>
      <c r="H449" s="8" t="s">
        <v>190</v>
      </c>
      <c r="I449" s="59">
        <v>45359</v>
      </c>
      <c r="J449" s="8" t="s">
        <v>202</v>
      </c>
      <c r="K449" s="8" t="s">
        <v>213</v>
      </c>
      <c r="L449" s="8" t="s">
        <v>193</v>
      </c>
      <c r="M449" s="8" t="s">
        <v>699</v>
      </c>
      <c r="N449" s="8" t="s">
        <v>195</v>
      </c>
      <c r="O449" s="8" t="s">
        <v>224</v>
      </c>
      <c r="P449" s="8" t="s">
        <v>1072</v>
      </c>
      <c r="R449" s="8" t="s">
        <v>318</v>
      </c>
      <c r="S449" s="8" t="s">
        <v>1073</v>
      </c>
      <c r="T449" s="8" t="s">
        <v>201</v>
      </c>
      <c r="U449" s="8" t="s">
        <v>202</v>
      </c>
      <c r="W449" s="8" t="s">
        <v>559</v>
      </c>
      <c r="X449" s="8" t="s">
        <v>206</v>
      </c>
      <c r="Y449" s="8">
        <v>1</v>
      </c>
      <c r="Z449" s="8">
        <v>1</v>
      </c>
      <c r="AA449" s="8">
        <v>0</v>
      </c>
      <c r="AB449" s="8">
        <v>0</v>
      </c>
      <c r="AC449" s="8">
        <v>0</v>
      </c>
      <c r="AD449" s="8">
        <v>0</v>
      </c>
      <c r="AE449" s="8">
        <v>0</v>
      </c>
      <c r="AF449" s="8">
        <f t="shared" si="24"/>
        <v>1</v>
      </c>
      <c r="AG449" s="8">
        <f t="shared" si="25"/>
        <v>0</v>
      </c>
      <c r="AH449" s="8">
        <f t="shared" si="26"/>
        <v>1</v>
      </c>
      <c r="AI449" s="8">
        <f t="shared" si="27"/>
        <v>0</v>
      </c>
      <c r="AJ449" s="8" t="s">
        <v>658</v>
      </c>
      <c r="AK449" s="8" t="s">
        <v>241</v>
      </c>
      <c r="AL449" s="8" t="s">
        <v>647</v>
      </c>
    </row>
    <row r="450" spans="1:38" x14ac:dyDescent="0.35">
      <c r="A450" s="8">
        <v>448081</v>
      </c>
      <c r="B450" s="8">
        <v>122550</v>
      </c>
      <c r="C450" s="8" t="s">
        <v>188</v>
      </c>
      <c r="D450" s="8">
        <v>92120</v>
      </c>
      <c r="E450" s="8" t="s">
        <v>580</v>
      </c>
      <c r="F450" s="8">
        <v>3161462</v>
      </c>
      <c r="G450" s="8">
        <v>0.08</v>
      </c>
      <c r="H450" s="8" t="s">
        <v>190</v>
      </c>
      <c r="I450" s="59">
        <v>45373</v>
      </c>
      <c r="J450" s="8" t="s">
        <v>202</v>
      </c>
      <c r="K450" s="8" t="s">
        <v>213</v>
      </c>
      <c r="L450" s="8" t="s">
        <v>193</v>
      </c>
      <c r="M450" s="8" t="s">
        <v>195</v>
      </c>
      <c r="N450" s="8" t="s">
        <v>195</v>
      </c>
      <c r="O450" s="8" t="s">
        <v>581</v>
      </c>
      <c r="P450" s="8" t="s">
        <v>582</v>
      </c>
      <c r="Q450" s="8" t="s">
        <v>389</v>
      </c>
      <c r="R450" s="8" t="s">
        <v>188</v>
      </c>
      <c r="S450" s="8" t="s">
        <v>583</v>
      </c>
      <c r="T450" s="8" t="s">
        <v>201</v>
      </c>
      <c r="U450" s="8" t="s">
        <v>202</v>
      </c>
      <c r="V450" s="59">
        <v>45457</v>
      </c>
      <c r="W450" s="8" t="s">
        <v>203</v>
      </c>
      <c r="X450" s="8" t="s">
        <v>554</v>
      </c>
      <c r="Y450" s="8">
        <v>0</v>
      </c>
      <c r="Z450" s="8">
        <v>0</v>
      </c>
      <c r="AA450" s="8">
        <v>0</v>
      </c>
      <c r="AB450" s="8">
        <v>0</v>
      </c>
      <c r="AC450" s="8">
        <v>1</v>
      </c>
      <c r="AD450" s="8">
        <v>1</v>
      </c>
      <c r="AE450" s="8">
        <v>1</v>
      </c>
      <c r="AF450" s="8">
        <f t="shared" si="24"/>
        <v>0</v>
      </c>
      <c r="AG450" s="8">
        <f t="shared" si="25"/>
        <v>0</v>
      </c>
      <c r="AH450" s="8">
        <f t="shared" si="26"/>
        <v>0</v>
      </c>
      <c r="AI450" s="8">
        <f t="shared" si="27"/>
        <v>0</v>
      </c>
      <c r="AJ450" s="8" t="s">
        <v>389</v>
      </c>
      <c r="AK450" s="8" t="s">
        <v>205</v>
      </c>
      <c r="AL450" s="8" t="s">
        <v>647</v>
      </c>
    </row>
    <row r="451" spans="1:38" x14ac:dyDescent="0.35">
      <c r="A451" s="8">
        <v>449124</v>
      </c>
      <c r="B451" s="8">
        <v>129088</v>
      </c>
      <c r="C451" s="8" t="s">
        <v>188</v>
      </c>
      <c r="D451" s="8">
        <v>92121</v>
      </c>
      <c r="E451" s="8" t="s">
        <v>1074</v>
      </c>
      <c r="F451" s="8">
        <v>3161058</v>
      </c>
      <c r="G451" s="8">
        <v>0.06</v>
      </c>
      <c r="H451" s="8" t="s">
        <v>190</v>
      </c>
      <c r="I451" s="59">
        <v>45363</v>
      </c>
      <c r="J451" s="8" t="s">
        <v>202</v>
      </c>
      <c r="K451" s="8" t="s">
        <v>213</v>
      </c>
      <c r="L451" s="8" t="s">
        <v>193</v>
      </c>
      <c r="M451" s="8" t="s">
        <v>195</v>
      </c>
      <c r="N451" s="8" t="s">
        <v>195</v>
      </c>
      <c r="O451" s="8" t="s">
        <v>224</v>
      </c>
      <c r="P451" s="8" t="s">
        <v>1075</v>
      </c>
      <c r="R451" s="8" t="s">
        <v>188</v>
      </c>
      <c r="S451" s="8" t="s">
        <v>1076</v>
      </c>
      <c r="T451" s="8" t="s">
        <v>201</v>
      </c>
      <c r="U451" s="8" t="s">
        <v>191</v>
      </c>
      <c r="W451" s="8" t="s">
        <v>203</v>
      </c>
      <c r="X451" s="8" t="s">
        <v>211</v>
      </c>
      <c r="Y451" s="8">
        <v>1</v>
      </c>
      <c r="Z451" s="8">
        <v>1</v>
      </c>
      <c r="AA451" s="8">
        <v>0</v>
      </c>
      <c r="AB451" s="8">
        <v>0</v>
      </c>
      <c r="AC451" s="8">
        <v>0</v>
      </c>
      <c r="AD451" s="8">
        <v>0</v>
      </c>
      <c r="AE451" s="8">
        <v>0</v>
      </c>
      <c r="AF451" s="8">
        <f t="shared" si="24"/>
        <v>1</v>
      </c>
      <c r="AG451" s="8">
        <f t="shared" si="25"/>
        <v>0</v>
      </c>
      <c r="AH451" s="8">
        <f t="shared" si="26"/>
        <v>1</v>
      </c>
      <c r="AI451" s="8">
        <f t="shared" si="27"/>
        <v>0</v>
      </c>
      <c r="AJ451" s="8" t="s">
        <v>188</v>
      </c>
      <c r="AK451" s="8" t="s">
        <v>217</v>
      </c>
      <c r="AL451" s="8" t="s">
        <v>647</v>
      </c>
    </row>
    <row r="452" spans="1:38" x14ac:dyDescent="0.35">
      <c r="A452" s="8">
        <v>459527</v>
      </c>
      <c r="B452" s="8">
        <v>111967</v>
      </c>
      <c r="C452" s="8" t="s">
        <v>188</v>
      </c>
      <c r="D452" s="8">
        <v>92136</v>
      </c>
      <c r="E452" s="8" t="s">
        <v>1077</v>
      </c>
      <c r="F452" s="8">
        <v>3162257</v>
      </c>
      <c r="G452" s="8">
        <v>1.1200000000000001</v>
      </c>
      <c r="H452" s="8" t="s">
        <v>190</v>
      </c>
      <c r="I452" s="59">
        <v>45378</v>
      </c>
      <c r="J452" s="8" t="s">
        <v>202</v>
      </c>
      <c r="K452" s="8" t="s">
        <v>213</v>
      </c>
      <c r="L452" s="8" t="s">
        <v>193</v>
      </c>
      <c r="M452" s="8" t="s">
        <v>195</v>
      </c>
      <c r="N452" s="8" t="s">
        <v>195</v>
      </c>
      <c r="O452" s="8" t="s">
        <v>196</v>
      </c>
      <c r="P452" s="8" t="s">
        <v>1078</v>
      </c>
      <c r="R452" s="8" t="s">
        <v>252</v>
      </c>
      <c r="S452" s="8" t="s">
        <v>818</v>
      </c>
      <c r="T452" s="8" t="s">
        <v>201</v>
      </c>
      <c r="U452" s="8" t="s">
        <v>202</v>
      </c>
      <c r="W452" s="8" t="s">
        <v>203</v>
      </c>
      <c r="X452" s="8" t="s">
        <v>229</v>
      </c>
      <c r="Y452" s="8">
        <v>1</v>
      </c>
      <c r="Z452" s="8">
        <v>1</v>
      </c>
      <c r="AA452" s="8">
        <v>0</v>
      </c>
      <c r="AB452" s="8">
        <v>0</v>
      </c>
      <c r="AC452" s="8">
        <v>1</v>
      </c>
      <c r="AD452" s="8">
        <v>1</v>
      </c>
      <c r="AE452" s="8">
        <v>0</v>
      </c>
      <c r="AF452" s="8">
        <f t="shared" si="24"/>
        <v>1</v>
      </c>
      <c r="AG452" s="8">
        <f t="shared" si="25"/>
        <v>1</v>
      </c>
      <c r="AH452" s="8">
        <f t="shared" si="26"/>
        <v>0</v>
      </c>
      <c r="AI452" s="8">
        <f t="shared" si="27"/>
        <v>0</v>
      </c>
      <c r="AJ452" s="8" t="s">
        <v>658</v>
      </c>
      <c r="AK452" s="8" t="s">
        <v>241</v>
      </c>
      <c r="AL452" s="8" t="s">
        <v>647</v>
      </c>
    </row>
    <row r="453" spans="1:38" x14ac:dyDescent="0.35">
      <c r="A453" s="8">
        <v>456115</v>
      </c>
      <c r="B453" s="8">
        <v>114733</v>
      </c>
      <c r="C453" s="8" t="s">
        <v>188</v>
      </c>
      <c r="D453" s="8">
        <v>83925</v>
      </c>
      <c r="E453" s="8" t="s">
        <v>1079</v>
      </c>
      <c r="F453" s="8">
        <v>3179543</v>
      </c>
      <c r="G453" s="8">
        <v>0.06</v>
      </c>
      <c r="H453" s="8" t="s">
        <v>666</v>
      </c>
      <c r="I453" s="59">
        <v>45365</v>
      </c>
      <c r="J453" s="8" t="s">
        <v>191</v>
      </c>
      <c r="K453" s="8" t="s">
        <v>213</v>
      </c>
      <c r="L453" s="8" t="s">
        <v>193</v>
      </c>
      <c r="M453" s="8" t="s">
        <v>195</v>
      </c>
      <c r="N453" s="8" t="s">
        <v>195</v>
      </c>
      <c r="O453" s="8" t="s">
        <v>196</v>
      </c>
      <c r="P453" s="8" t="s">
        <v>349</v>
      </c>
      <c r="R453" s="8" t="s">
        <v>325</v>
      </c>
      <c r="S453" s="8" t="s">
        <v>1080</v>
      </c>
      <c r="T453" s="8" t="s">
        <v>201</v>
      </c>
      <c r="U453" s="8" t="s">
        <v>202</v>
      </c>
      <c r="W453" s="8" t="s">
        <v>203</v>
      </c>
      <c r="X453" s="8" t="s">
        <v>211</v>
      </c>
      <c r="Y453" s="8">
        <v>1</v>
      </c>
      <c r="Z453" s="8">
        <v>1</v>
      </c>
      <c r="AA453" s="8">
        <v>0</v>
      </c>
      <c r="AB453" s="8">
        <v>0</v>
      </c>
      <c r="AC453" s="8">
        <v>0</v>
      </c>
      <c r="AD453" s="8">
        <v>0</v>
      </c>
      <c r="AE453" s="8">
        <v>0</v>
      </c>
      <c r="AF453" s="8">
        <f t="shared" si="24"/>
        <v>1</v>
      </c>
      <c r="AG453" s="8">
        <f t="shared" si="25"/>
        <v>0</v>
      </c>
      <c r="AH453" s="8">
        <f t="shared" si="26"/>
        <v>1</v>
      </c>
      <c r="AI453" s="8">
        <f t="shared" si="27"/>
        <v>0</v>
      </c>
      <c r="AJ453" s="8" t="s">
        <v>325</v>
      </c>
      <c r="AK453" s="8" t="s">
        <v>205</v>
      </c>
      <c r="AL453" s="8" t="s">
        <v>647</v>
      </c>
    </row>
    <row r="454" spans="1:38" x14ac:dyDescent="0.35">
      <c r="A454" s="8">
        <v>460320</v>
      </c>
      <c r="B454" s="8">
        <v>111109</v>
      </c>
      <c r="C454" s="8" t="s">
        <v>188</v>
      </c>
      <c r="D454" s="8">
        <v>83787</v>
      </c>
      <c r="E454" s="8" t="s">
        <v>1081</v>
      </c>
      <c r="F454" s="8">
        <v>3179544</v>
      </c>
      <c r="G454" s="8">
        <v>0.56999999999999995</v>
      </c>
      <c r="H454" s="8" t="s">
        <v>190</v>
      </c>
      <c r="I454" s="59">
        <v>45337</v>
      </c>
      <c r="J454" s="8" t="s">
        <v>191</v>
      </c>
      <c r="K454" s="8" t="s">
        <v>213</v>
      </c>
      <c r="L454" s="8" t="s">
        <v>193</v>
      </c>
      <c r="M454" s="8" t="s">
        <v>195</v>
      </c>
      <c r="N454" s="8" t="s">
        <v>195</v>
      </c>
      <c r="O454" s="8" t="s">
        <v>224</v>
      </c>
      <c r="P454" s="8" t="s">
        <v>1082</v>
      </c>
      <c r="R454" s="8" t="s">
        <v>384</v>
      </c>
      <c r="S454" s="8" t="s">
        <v>1083</v>
      </c>
      <c r="T454" s="8" t="s">
        <v>201</v>
      </c>
      <c r="U454" s="8" t="s">
        <v>202</v>
      </c>
      <c r="W454" s="8" t="s">
        <v>203</v>
      </c>
      <c r="X454" s="8" t="s">
        <v>206</v>
      </c>
      <c r="Y454" s="8">
        <v>2</v>
      </c>
      <c r="Z454" s="8">
        <v>2</v>
      </c>
      <c r="AA454" s="8">
        <v>0</v>
      </c>
      <c r="AB454" s="8">
        <v>0</v>
      </c>
      <c r="AC454" s="8">
        <v>0</v>
      </c>
      <c r="AD454" s="8">
        <v>0</v>
      </c>
      <c r="AE454" s="8">
        <v>0</v>
      </c>
      <c r="AF454" s="8">
        <f t="shared" si="24"/>
        <v>2</v>
      </c>
      <c r="AG454" s="8">
        <f t="shared" si="25"/>
        <v>0</v>
      </c>
      <c r="AH454" s="8">
        <f t="shared" si="26"/>
        <v>2</v>
      </c>
      <c r="AI454" s="8">
        <f t="shared" si="27"/>
        <v>0</v>
      </c>
      <c r="AJ454" s="8" t="s">
        <v>384</v>
      </c>
      <c r="AK454" s="8" t="s">
        <v>322</v>
      </c>
      <c r="AL454" s="8" t="s">
        <v>647</v>
      </c>
    </row>
    <row r="455" spans="1:38" x14ac:dyDescent="0.35">
      <c r="A455" s="8">
        <v>460320</v>
      </c>
      <c r="B455" s="8">
        <v>111109</v>
      </c>
      <c r="C455" s="8" t="s">
        <v>188</v>
      </c>
      <c r="D455" s="8">
        <v>83787</v>
      </c>
      <c r="E455" s="8" t="s">
        <v>1081</v>
      </c>
      <c r="F455" s="8">
        <v>3179544</v>
      </c>
      <c r="G455" s="8">
        <v>0.56999999999999995</v>
      </c>
      <c r="H455" s="8" t="s">
        <v>190</v>
      </c>
      <c r="I455" s="59">
        <v>45337</v>
      </c>
      <c r="J455" s="8" t="s">
        <v>191</v>
      </c>
      <c r="K455" s="8" t="s">
        <v>213</v>
      </c>
      <c r="L455" s="8" t="s">
        <v>193</v>
      </c>
      <c r="M455" s="8" t="s">
        <v>195</v>
      </c>
      <c r="N455" s="8" t="s">
        <v>195</v>
      </c>
      <c r="O455" s="8" t="s">
        <v>224</v>
      </c>
      <c r="P455" s="8" t="s">
        <v>1082</v>
      </c>
      <c r="R455" s="8" t="s">
        <v>384</v>
      </c>
      <c r="S455" s="8" t="s">
        <v>1083</v>
      </c>
      <c r="T455" s="8" t="s">
        <v>201</v>
      </c>
      <c r="U455" s="8" t="s">
        <v>202</v>
      </c>
      <c r="W455" s="8" t="s">
        <v>203</v>
      </c>
      <c r="X455" s="8" t="s">
        <v>211</v>
      </c>
      <c r="Y455" s="8">
        <v>1</v>
      </c>
      <c r="Z455" s="8">
        <v>1</v>
      </c>
      <c r="AA455" s="8">
        <v>0</v>
      </c>
      <c r="AB455" s="8">
        <v>0</v>
      </c>
      <c r="AC455" s="8">
        <v>0</v>
      </c>
      <c r="AD455" s="8">
        <v>0</v>
      </c>
      <c r="AE455" s="8">
        <v>0</v>
      </c>
      <c r="AF455" s="8">
        <f t="shared" si="24"/>
        <v>1</v>
      </c>
      <c r="AG455" s="8">
        <f t="shared" si="25"/>
        <v>0</v>
      </c>
      <c r="AH455" s="8">
        <f t="shared" si="26"/>
        <v>1</v>
      </c>
      <c r="AI455" s="8">
        <f t="shared" si="27"/>
        <v>0</v>
      </c>
      <c r="AJ455" s="8" t="s">
        <v>384</v>
      </c>
      <c r="AK455" s="8" t="s">
        <v>322</v>
      </c>
      <c r="AL455" s="8" t="s">
        <v>647</v>
      </c>
    </row>
    <row r="456" spans="1:38" x14ac:dyDescent="0.35">
      <c r="A456" s="8">
        <v>460320</v>
      </c>
      <c r="B456" s="8">
        <v>111109</v>
      </c>
      <c r="C456" s="8" t="s">
        <v>188</v>
      </c>
      <c r="D456" s="8">
        <v>83787</v>
      </c>
      <c r="E456" s="8" t="s">
        <v>1081</v>
      </c>
      <c r="F456" s="8">
        <v>3179544</v>
      </c>
      <c r="G456" s="8">
        <v>0.56999999999999995</v>
      </c>
      <c r="H456" s="8" t="s">
        <v>190</v>
      </c>
      <c r="I456" s="59">
        <v>45337</v>
      </c>
      <c r="J456" s="8" t="s">
        <v>191</v>
      </c>
      <c r="K456" s="8" t="s">
        <v>213</v>
      </c>
      <c r="L456" s="8" t="s">
        <v>193</v>
      </c>
      <c r="M456" s="8" t="s">
        <v>195</v>
      </c>
      <c r="N456" s="8" t="s">
        <v>195</v>
      </c>
      <c r="O456" s="8" t="s">
        <v>298</v>
      </c>
      <c r="P456" s="8" t="s">
        <v>1082</v>
      </c>
      <c r="R456" s="8" t="s">
        <v>384</v>
      </c>
      <c r="S456" s="8" t="s">
        <v>1083</v>
      </c>
      <c r="T456" s="8" t="s">
        <v>201</v>
      </c>
      <c r="U456" s="8" t="s">
        <v>202</v>
      </c>
      <c r="W456" s="8" t="s">
        <v>203</v>
      </c>
      <c r="X456" s="8" t="s">
        <v>206</v>
      </c>
      <c r="Y456" s="8">
        <v>1</v>
      </c>
      <c r="Z456" s="8">
        <v>1</v>
      </c>
      <c r="AA456" s="8">
        <v>0</v>
      </c>
      <c r="AB456" s="8">
        <v>0</v>
      </c>
      <c r="AC456" s="8">
        <v>2</v>
      </c>
      <c r="AD456" s="8">
        <v>2</v>
      </c>
      <c r="AE456" s="8">
        <v>0</v>
      </c>
      <c r="AF456" s="8">
        <f t="shared" ref="AF456:AF519" si="28">Z456-AB456</f>
        <v>1</v>
      </c>
      <c r="AG456" s="8">
        <f t="shared" ref="AG456:AG519" si="29">AD456-AE456</f>
        <v>2</v>
      </c>
      <c r="AH456" s="8">
        <f t="shared" ref="AH456:AH519" si="30">AF456-AG456</f>
        <v>-1</v>
      </c>
      <c r="AI456" s="8">
        <f t="shared" ref="AI456:AI519" si="31">AA456-AB456</f>
        <v>0</v>
      </c>
      <c r="AJ456" s="8" t="s">
        <v>384</v>
      </c>
      <c r="AK456" s="8" t="s">
        <v>322</v>
      </c>
      <c r="AL456" s="8" t="s">
        <v>647</v>
      </c>
    </row>
    <row r="457" spans="1:38" x14ac:dyDescent="0.35">
      <c r="A457" s="8">
        <v>457462</v>
      </c>
      <c r="B457" s="8">
        <v>115763</v>
      </c>
      <c r="C457" s="8" t="s">
        <v>188</v>
      </c>
      <c r="D457" s="8">
        <v>92356</v>
      </c>
      <c r="E457" s="8" t="s">
        <v>1084</v>
      </c>
      <c r="F457" s="8">
        <v>3179548</v>
      </c>
      <c r="G457" s="8">
        <v>1.1100000000000001</v>
      </c>
      <c r="H457" s="8" t="s">
        <v>190</v>
      </c>
      <c r="I457" s="59">
        <v>45322</v>
      </c>
      <c r="J457" s="8" t="s">
        <v>202</v>
      </c>
      <c r="K457" s="8" t="s">
        <v>192</v>
      </c>
      <c r="L457" s="8" t="s">
        <v>193</v>
      </c>
      <c r="M457" s="8" t="s">
        <v>223</v>
      </c>
      <c r="N457" s="8" t="s">
        <v>195</v>
      </c>
      <c r="O457" s="8" t="s">
        <v>224</v>
      </c>
      <c r="P457" s="8" t="s">
        <v>1085</v>
      </c>
      <c r="R457" s="8" t="s">
        <v>460</v>
      </c>
      <c r="S457" s="8" t="s">
        <v>1086</v>
      </c>
      <c r="T457" s="8" t="s">
        <v>201</v>
      </c>
      <c r="U457" s="8" t="s">
        <v>191</v>
      </c>
      <c r="W457" s="8" t="s">
        <v>203</v>
      </c>
      <c r="X457" s="8" t="s">
        <v>204</v>
      </c>
      <c r="Y457" s="8">
        <v>4</v>
      </c>
      <c r="Z457" s="8">
        <v>4</v>
      </c>
      <c r="AA457" s="8">
        <v>0</v>
      </c>
      <c r="AB457" s="8">
        <v>0</v>
      </c>
      <c r="AC457" s="8">
        <v>0</v>
      </c>
      <c r="AD457" s="8">
        <v>0</v>
      </c>
      <c r="AE457" s="8">
        <v>0</v>
      </c>
      <c r="AF457" s="8">
        <f t="shared" si="28"/>
        <v>4</v>
      </c>
      <c r="AG457" s="8">
        <f t="shared" si="29"/>
        <v>0</v>
      </c>
      <c r="AH457" s="8">
        <f t="shared" si="30"/>
        <v>4</v>
      </c>
      <c r="AI457" s="8">
        <f t="shared" si="31"/>
        <v>0</v>
      </c>
      <c r="AJ457" s="8" t="s">
        <v>460</v>
      </c>
      <c r="AK457" s="8" t="s">
        <v>205</v>
      </c>
      <c r="AL457" s="8" t="s">
        <v>670</v>
      </c>
    </row>
    <row r="458" spans="1:38" x14ac:dyDescent="0.35">
      <c r="A458" s="8">
        <v>457462</v>
      </c>
      <c r="B458" s="8">
        <v>115763</v>
      </c>
      <c r="C458" s="8" t="s">
        <v>188</v>
      </c>
      <c r="D458" s="8">
        <v>92356</v>
      </c>
      <c r="E458" s="8" t="s">
        <v>1084</v>
      </c>
      <c r="F458" s="8">
        <v>3179548</v>
      </c>
      <c r="G458" s="8">
        <v>1.1100000000000001</v>
      </c>
      <c r="H458" s="8" t="s">
        <v>190</v>
      </c>
      <c r="I458" s="59">
        <v>45322</v>
      </c>
      <c r="J458" s="8" t="s">
        <v>202</v>
      </c>
      <c r="K458" s="8" t="s">
        <v>192</v>
      </c>
      <c r="L458" s="8" t="s">
        <v>193</v>
      </c>
      <c r="M458" s="8" t="s">
        <v>223</v>
      </c>
      <c r="N458" s="8" t="s">
        <v>195</v>
      </c>
      <c r="O458" s="8" t="s">
        <v>224</v>
      </c>
      <c r="P458" s="8" t="s">
        <v>1085</v>
      </c>
      <c r="R458" s="8" t="s">
        <v>460</v>
      </c>
      <c r="S458" s="8" t="s">
        <v>1086</v>
      </c>
      <c r="T458" s="8" t="s">
        <v>201</v>
      </c>
      <c r="U458" s="8" t="s">
        <v>191</v>
      </c>
      <c r="W458" s="8" t="s">
        <v>203</v>
      </c>
      <c r="X458" s="8" t="s">
        <v>206</v>
      </c>
      <c r="Y458" s="8">
        <v>9</v>
      </c>
      <c r="Z458" s="8">
        <v>9</v>
      </c>
      <c r="AA458" s="8">
        <v>0</v>
      </c>
      <c r="AB458" s="8">
        <v>0</v>
      </c>
      <c r="AC458" s="8">
        <v>0</v>
      </c>
      <c r="AD458" s="8">
        <v>0</v>
      </c>
      <c r="AE458" s="8">
        <v>0</v>
      </c>
      <c r="AF458" s="8">
        <f t="shared" si="28"/>
        <v>9</v>
      </c>
      <c r="AG458" s="8">
        <f t="shared" si="29"/>
        <v>0</v>
      </c>
      <c r="AH458" s="8">
        <f t="shared" si="30"/>
        <v>9</v>
      </c>
      <c r="AI458" s="8">
        <f t="shared" si="31"/>
        <v>0</v>
      </c>
      <c r="AJ458" s="8" t="s">
        <v>460</v>
      </c>
      <c r="AK458" s="8" t="s">
        <v>205</v>
      </c>
      <c r="AL458" s="8" t="s">
        <v>670</v>
      </c>
    </row>
    <row r="459" spans="1:38" x14ac:dyDescent="0.35">
      <c r="A459" s="8">
        <v>457462</v>
      </c>
      <c r="B459" s="8">
        <v>115763</v>
      </c>
      <c r="C459" s="8" t="s">
        <v>188</v>
      </c>
      <c r="D459" s="8">
        <v>92356</v>
      </c>
      <c r="E459" s="8" t="s">
        <v>1084</v>
      </c>
      <c r="F459" s="8">
        <v>3179548</v>
      </c>
      <c r="G459" s="8">
        <v>1.1100000000000001</v>
      </c>
      <c r="H459" s="8" t="s">
        <v>190</v>
      </c>
      <c r="I459" s="59">
        <v>45322</v>
      </c>
      <c r="J459" s="8" t="s">
        <v>202</v>
      </c>
      <c r="K459" s="8" t="s">
        <v>192</v>
      </c>
      <c r="L459" s="8" t="s">
        <v>193</v>
      </c>
      <c r="M459" s="8" t="s">
        <v>223</v>
      </c>
      <c r="N459" s="8" t="s">
        <v>195</v>
      </c>
      <c r="O459" s="8" t="s">
        <v>224</v>
      </c>
      <c r="P459" s="8" t="s">
        <v>1085</v>
      </c>
      <c r="R459" s="8" t="s">
        <v>460</v>
      </c>
      <c r="S459" s="8" t="s">
        <v>1086</v>
      </c>
      <c r="T459" s="8" t="s">
        <v>201</v>
      </c>
      <c r="U459" s="8" t="s">
        <v>191</v>
      </c>
      <c r="W459" s="8" t="s">
        <v>203</v>
      </c>
      <c r="X459" s="8" t="s">
        <v>211</v>
      </c>
      <c r="Y459" s="8">
        <v>3</v>
      </c>
      <c r="Z459" s="8">
        <v>3</v>
      </c>
      <c r="AA459" s="8">
        <v>0</v>
      </c>
      <c r="AB459" s="8">
        <v>0</v>
      </c>
      <c r="AC459" s="8">
        <v>0</v>
      </c>
      <c r="AD459" s="8">
        <v>0</v>
      </c>
      <c r="AE459" s="8">
        <v>0</v>
      </c>
      <c r="AF459" s="8">
        <f t="shared" si="28"/>
        <v>3</v>
      </c>
      <c r="AG459" s="8">
        <f t="shared" si="29"/>
        <v>0</v>
      </c>
      <c r="AH459" s="8">
        <f t="shared" si="30"/>
        <v>3</v>
      </c>
      <c r="AI459" s="8">
        <f t="shared" si="31"/>
        <v>0</v>
      </c>
      <c r="AJ459" s="8" t="s">
        <v>460</v>
      </c>
      <c r="AK459" s="8" t="s">
        <v>205</v>
      </c>
      <c r="AL459" s="8" t="s">
        <v>670</v>
      </c>
    </row>
    <row r="460" spans="1:38" x14ac:dyDescent="0.35">
      <c r="A460" s="8">
        <v>457462</v>
      </c>
      <c r="B460" s="8">
        <v>115763</v>
      </c>
      <c r="C460" s="8" t="s">
        <v>188</v>
      </c>
      <c r="D460" s="8">
        <v>92356</v>
      </c>
      <c r="E460" s="8" t="s">
        <v>1084</v>
      </c>
      <c r="F460" s="8">
        <v>3179548</v>
      </c>
      <c r="G460" s="8">
        <v>1.1100000000000001</v>
      </c>
      <c r="H460" s="8" t="s">
        <v>190</v>
      </c>
      <c r="I460" s="59">
        <v>45322</v>
      </c>
      <c r="J460" s="8" t="s">
        <v>202</v>
      </c>
      <c r="K460" s="8" t="s">
        <v>192</v>
      </c>
      <c r="L460" s="8" t="s">
        <v>193</v>
      </c>
      <c r="M460" s="8" t="s">
        <v>223</v>
      </c>
      <c r="N460" s="8" t="s">
        <v>195</v>
      </c>
      <c r="O460" s="8" t="s">
        <v>224</v>
      </c>
      <c r="P460" s="8" t="s">
        <v>1085</v>
      </c>
      <c r="R460" s="8" t="s">
        <v>460</v>
      </c>
      <c r="S460" s="8" t="s">
        <v>1086</v>
      </c>
      <c r="T460" s="8" t="s">
        <v>201</v>
      </c>
      <c r="U460" s="8" t="s">
        <v>191</v>
      </c>
      <c r="W460" s="8" t="s">
        <v>203</v>
      </c>
      <c r="X460" s="8" t="s">
        <v>229</v>
      </c>
      <c r="Y460" s="8">
        <v>3</v>
      </c>
      <c r="Z460" s="8">
        <v>3</v>
      </c>
      <c r="AA460" s="8">
        <v>0</v>
      </c>
      <c r="AB460" s="8">
        <v>0</v>
      </c>
      <c r="AC460" s="8">
        <v>0</v>
      </c>
      <c r="AD460" s="8">
        <v>0</v>
      </c>
      <c r="AE460" s="8">
        <v>0</v>
      </c>
      <c r="AF460" s="8">
        <f t="shared" si="28"/>
        <v>3</v>
      </c>
      <c r="AG460" s="8">
        <f t="shared" si="29"/>
        <v>0</v>
      </c>
      <c r="AH460" s="8">
        <f t="shared" si="30"/>
        <v>3</v>
      </c>
      <c r="AI460" s="8">
        <f t="shared" si="31"/>
        <v>0</v>
      </c>
      <c r="AJ460" s="8" t="s">
        <v>460</v>
      </c>
      <c r="AK460" s="8" t="s">
        <v>205</v>
      </c>
      <c r="AL460" s="8" t="s">
        <v>670</v>
      </c>
    </row>
    <row r="461" spans="1:38" x14ac:dyDescent="0.35">
      <c r="A461" s="8">
        <v>447375</v>
      </c>
      <c r="B461" s="8">
        <v>131630</v>
      </c>
      <c r="C461" s="8" t="s">
        <v>188</v>
      </c>
      <c r="D461" s="8">
        <v>60168</v>
      </c>
      <c r="E461" s="8" t="s">
        <v>1087</v>
      </c>
      <c r="F461" s="8">
        <v>3179549</v>
      </c>
      <c r="G461" s="8">
        <v>8.68</v>
      </c>
      <c r="H461" s="8" t="s">
        <v>222</v>
      </c>
      <c r="I461" s="59">
        <v>45317</v>
      </c>
      <c r="J461" s="8" t="s">
        <v>191</v>
      </c>
      <c r="K461" s="8" t="s">
        <v>192</v>
      </c>
      <c r="L461" s="8" t="s">
        <v>193</v>
      </c>
      <c r="M461" s="8" t="s">
        <v>223</v>
      </c>
      <c r="N461" s="8" t="s">
        <v>195</v>
      </c>
      <c r="O461" s="8" t="s">
        <v>224</v>
      </c>
      <c r="P461" s="8" t="s">
        <v>676</v>
      </c>
      <c r="R461" s="8" t="s">
        <v>188</v>
      </c>
      <c r="S461" s="8" t="s">
        <v>1088</v>
      </c>
      <c r="T461" s="8" t="s">
        <v>201</v>
      </c>
      <c r="U461" s="8" t="s">
        <v>191</v>
      </c>
      <c r="W461" s="8" t="s">
        <v>207</v>
      </c>
      <c r="X461" s="8" t="s">
        <v>231</v>
      </c>
      <c r="Y461" s="8">
        <v>30</v>
      </c>
      <c r="Z461" s="8">
        <v>30</v>
      </c>
      <c r="AA461" s="8">
        <v>0</v>
      </c>
      <c r="AB461" s="8">
        <v>0</v>
      </c>
      <c r="AC461" s="8">
        <v>0</v>
      </c>
      <c r="AD461" s="8">
        <v>0</v>
      </c>
      <c r="AE461" s="8">
        <v>0</v>
      </c>
      <c r="AF461" s="8">
        <f t="shared" si="28"/>
        <v>30</v>
      </c>
      <c r="AG461" s="8">
        <f t="shared" si="29"/>
        <v>0</v>
      </c>
      <c r="AH461" s="8">
        <f t="shared" si="30"/>
        <v>30</v>
      </c>
      <c r="AI461" s="8">
        <f t="shared" si="31"/>
        <v>0</v>
      </c>
      <c r="AJ461" s="8" t="s">
        <v>188</v>
      </c>
      <c r="AK461" s="8" t="s">
        <v>245</v>
      </c>
      <c r="AL461" s="8" t="s">
        <v>670</v>
      </c>
    </row>
    <row r="462" spans="1:38" x14ac:dyDescent="0.35">
      <c r="A462" s="8">
        <v>447375</v>
      </c>
      <c r="B462" s="8">
        <v>131630</v>
      </c>
      <c r="C462" s="8" t="s">
        <v>188</v>
      </c>
      <c r="D462" s="8">
        <v>60168</v>
      </c>
      <c r="E462" s="8" t="s">
        <v>1087</v>
      </c>
      <c r="F462" s="8">
        <v>3179549</v>
      </c>
      <c r="G462" s="8">
        <v>8.68</v>
      </c>
      <c r="H462" s="8" t="s">
        <v>222</v>
      </c>
      <c r="I462" s="59">
        <v>45317</v>
      </c>
      <c r="J462" s="8" t="s">
        <v>191</v>
      </c>
      <c r="K462" s="8" t="s">
        <v>192</v>
      </c>
      <c r="L462" s="8" t="s">
        <v>193</v>
      </c>
      <c r="M462" s="8" t="s">
        <v>223</v>
      </c>
      <c r="N462" s="8" t="s">
        <v>195</v>
      </c>
      <c r="O462" s="8" t="s">
        <v>224</v>
      </c>
      <c r="P462" s="8" t="s">
        <v>676</v>
      </c>
      <c r="R462" s="8" t="s">
        <v>188</v>
      </c>
      <c r="S462" s="8" t="s">
        <v>1088</v>
      </c>
      <c r="T462" s="8" t="s">
        <v>201</v>
      </c>
      <c r="U462" s="8" t="s">
        <v>191</v>
      </c>
      <c r="W462" s="8" t="s">
        <v>207</v>
      </c>
      <c r="X462" s="8" t="s">
        <v>204</v>
      </c>
      <c r="Y462" s="8">
        <v>45</v>
      </c>
      <c r="Z462" s="8">
        <v>45</v>
      </c>
      <c r="AA462" s="8">
        <v>0</v>
      </c>
      <c r="AB462" s="8">
        <v>0</v>
      </c>
      <c r="AC462" s="8">
        <v>0</v>
      </c>
      <c r="AD462" s="8">
        <v>0</v>
      </c>
      <c r="AE462" s="8">
        <v>0</v>
      </c>
      <c r="AF462" s="8">
        <f t="shared" si="28"/>
        <v>45</v>
      </c>
      <c r="AG462" s="8">
        <f t="shared" si="29"/>
        <v>0</v>
      </c>
      <c r="AH462" s="8">
        <f t="shared" si="30"/>
        <v>45</v>
      </c>
      <c r="AI462" s="8">
        <f t="shared" si="31"/>
        <v>0</v>
      </c>
      <c r="AJ462" s="8" t="s">
        <v>188</v>
      </c>
      <c r="AK462" s="8" t="s">
        <v>245</v>
      </c>
      <c r="AL462" s="8" t="s">
        <v>670</v>
      </c>
    </row>
    <row r="463" spans="1:38" x14ac:dyDescent="0.35">
      <c r="A463" s="8">
        <v>447375</v>
      </c>
      <c r="B463" s="8">
        <v>131630</v>
      </c>
      <c r="C463" s="8" t="s">
        <v>188</v>
      </c>
      <c r="D463" s="8">
        <v>60168</v>
      </c>
      <c r="E463" s="8" t="s">
        <v>1087</v>
      </c>
      <c r="F463" s="8">
        <v>3179549</v>
      </c>
      <c r="G463" s="8">
        <v>8.68</v>
      </c>
      <c r="H463" s="8" t="s">
        <v>222</v>
      </c>
      <c r="I463" s="59">
        <v>45317</v>
      </c>
      <c r="J463" s="8" t="s">
        <v>191</v>
      </c>
      <c r="K463" s="8" t="s">
        <v>192</v>
      </c>
      <c r="L463" s="8" t="s">
        <v>193</v>
      </c>
      <c r="M463" s="8" t="s">
        <v>223</v>
      </c>
      <c r="N463" s="8" t="s">
        <v>195</v>
      </c>
      <c r="O463" s="8" t="s">
        <v>224</v>
      </c>
      <c r="P463" s="8" t="s">
        <v>676</v>
      </c>
      <c r="R463" s="8" t="s">
        <v>188</v>
      </c>
      <c r="S463" s="8" t="s">
        <v>1088</v>
      </c>
      <c r="T463" s="8" t="s">
        <v>201</v>
      </c>
      <c r="U463" s="8" t="s">
        <v>191</v>
      </c>
      <c r="W463" s="8" t="s">
        <v>203</v>
      </c>
      <c r="X463" s="8" t="s">
        <v>204</v>
      </c>
      <c r="Y463" s="8">
        <v>14</v>
      </c>
      <c r="Z463" s="8">
        <v>14</v>
      </c>
      <c r="AA463" s="8">
        <v>0</v>
      </c>
      <c r="AB463" s="8">
        <v>0</v>
      </c>
      <c r="AC463" s="8">
        <v>0</v>
      </c>
      <c r="AD463" s="8">
        <v>0</v>
      </c>
      <c r="AE463" s="8">
        <v>0</v>
      </c>
      <c r="AF463" s="8">
        <f t="shared" si="28"/>
        <v>14</v>
      </c>
      <c r="AG463" s="8">
        <f t="shared" si="29"/>
        <v>0</v>
      </c>
      <c r="AH463" s="8">
        <f t="shared" si="30"/>
        <v>14</v>
      </c>
      <c r="AI463" s="8">
        <f t="shared" si="31"/>
        <v>0</v>
      </c>
      <c r="AJ463" s="8" t="s">
        <v>188</v>
      </c>
      <c r="AK463" s="8" t="s">
        <v>245</v>
      </c>
      <c r="AL463" s="8" t="s">
        <v>670</v>
      </c>
    </row>
    <row r="464" spans="1:38" x14ac:dyDescent="0.35">
      <c r="A464" s="8">
        <v>447375</v>
      </c>
      <c r="B464" s="8">
        <v>131630</v>
      </c>
      <c r="C464" s="8" t="s">
        <v>188</v>
      </c>
      <c r="D464" s="8">
        <v>60168</v>
      </c>
      <c r="E464" s="8" t="s">
        <v>1087</v>
      </c>
      <c r="F464" s="8">
        <v>3179549</v>
      </c>
      <c r="G464" s="8">
        <v>8.68</v>
      </c>
      <c r="H464" s="8" t="s">
        <v>222</v>
      </c>
      <c r="I464" s="59">
        <v>45317</v>
      </c>
      <c r="J464" s="8" t="s">
        <v>191</v>
      </c>
      <c r="K464" s="8" t="s">
        <v>192</v>
      </c>
      <c r="L464" s="8" t="s">
        <v>193</v>
      </c>
      <c r="M464" s="8" t="s">
        <v>223</v>
      </c>
      <c r="N464" s="8" t="s">
        <v>195</v>
      </c>
      <c r="O464" s="8" t="s">
        <v>224</v>
      </c>
      <c r="P464" s="8" t="s">
        <v>676</v>
      </c>
      <c r="R464" s="8" t="s">
        <v>188</v>
      </c>
      <c r="S464" s="8" t="s">
        <v>1088</v>
      </c>
      <c r="T464" s="8" t="s">
        <v>201</v>
      </c>
      <c r="U464" s="8" t="s">
        <v>191</v>
      </c>
      <c r="W464" s="8" t="s">
        <v>203</v>
      </c>
      <c r="X464" s="8" t="s">
        <v>206</v>
      </c>
      <c r="Y464" s="8">
        <v>23</v>
      </c>
      <c r="Z464" s="8">
        <v>23</v>
      </c>
      <c r="AA464" s="8">
        <v>0</v>
      </c>
      <c r="AB464" s="8">
        <v>0</v>
      </c>
      <c r="AC464" s="8">
        <v>0</v>
      </c>
      <c r="AD464" s="8">
        <v>0</v>
      </c>
      <c r="AE464" s="8">
        <v>0</v>
      </c>
      <c r="AF464" s="8">
        <f t="shared" si="28"/>
        <v>23</v>
      </c>
      <c r="AG464" s="8">
        <f t="shared" si="29"/>
        <v>0</v>
      </c>
      <c r="AH464" s="8">
        <f t="shared" si="30"/>
        <v>23</v>
      </c>
      <c r="AI464" s="8">
        <f t="shared" si="31"/>
        <v>0</v>
      </c>
      <c r="AJ464" s="8" t="s">
        <v>188</v>
      </c>
      <c r="AK464" s="8" t="s">
        <v>245</v>
      </c>
      <c r="AL464" s="8" t="s">
        <v>670</v>
      </c>
    </row>
    <row r="465" spans="1:38" x14ac:dyDescent="0.35">
      <c r="A465" s="8">
        <v>447375</v>
      </c>
      <c r="B465" s="8">
        <v>131630</v>
      </c>
      <c r="C465" s="8" t="s">
        <v>188</v>
      </c>
      <c r="D465" s="8">
        <v>60168</v>
      </c>
      <c r="E465" s="8" t="s">
        <v>1087</v>
      </c>
      <c r="F465" s="8">
        <v>3179549</v>
      </c>
      <c r="G465" s="8">
        <v>8.68</v>
      </c>
      <c r="H465" s="8" t="s">
        <v>222</v>
      </c>
      <c r="I465" s="59">
        <v>45317</v>
      </c>
      <c r="J465" s="8" t="s">
        <v>191</v>
      </c>
      <c r="K465" s="8" t="s">
        <v>192</v>
      </c>
      <c r="L465" s="8" t="s">
        <v>193</v>
      </c>
      <c r="M465" s="8" t="s">
        <v>223</v>
      </c>
      <c r="N465" s="8" t="s">
        <v>195</v>
      </c>
      <c r="O465" s="8" t="s">
        <v>224</v>
      </c>
      <c r="P465" s="8" t="s">
        <v>676</v>
      </c>
      <c r="R465" s="8" t="s">
        <v>188</v>
      </c>
      <c r="S465" s="8" t="s">
        <v>1088</v>
      </c>
      <c r="T465" s="8" t="s">
        <v>201</v>
      </c>
      <c r="U465" s="8" t="s">
        <v>191</v>
      </c>
      <c r="W465" s="8" t="s">
        <v>203</v>
      </c>
      <c r="X465" s="8" t="s">
        <v>211</v>
      </c>
      <c r="Y465" s="8">
        <v>6</v>
      </c>
      <c r="Z465" s="8">
        <v>6</v>
      </c>
      <c r="AA465" s="8">
        <v>0</v>
      </c>
      <c r="AB465" s="8">
        <v>0</v>
      </c>
      <c r="AC465" s="8">
        <v>0</v>
      </c>
      <c r="AD465" s="8">
        <v>0</v>
      </c>
      <c r="AE465" s="8">
        <v>0</v>
      </c>
      <c r="AF465" s="8">
        <f t="shared" si="28"/>
        <v>6</v>
      </c>
      <c r="AG465" s="8">
        <f t="shared" si="29"/>
        <v>0</v>
      </c>
      <c r="AH465" s="8">
        <f t="shared" si="30"/>
        <v>6</v>
      </c>
      <c r="AI465" s="8">
        <f t="shared" si="31"/>
        <v>0</v>
      </c>
      <c r="AJ465" s="8" t="s">
        <v>188</v>
      </c>
      <c r="AK465" s="8" t="s">
        <v>245</v>
      </c>
      <c r="AL465" s="8" t="s">
        <v>670</v>
      </c>
    </row>
    <row r="466" spans="1:38" x14ac:dyDescent="0.35">
      <c r="A466" s="8">
        <v>447375</v>
      </c>
      <c r="B466" s="8">
        <v>131630</v>
      </c>
      <c r="C466" s="8" t="s">
        <v>188</v>
      </c>
      <c r="D466" s="8">
        <v>60168</v>
      </c>
      <c r="E466" s="8" t="s">
        <v>1087</v>
      </c>
      <c r="F466" s="8">
        <v>3179549</v>
      </c>
      <c r="G466" s="8">
        <v>8.68</v>
      </c>
      <c r="H466" s="8" t="s">
        <v>222</v>
      </c>
      <c r="I466" s="59">
        <v>45317</v>
      </c>
      <c r="J466" s="8" t="s">
        <v>191</v>
      </c>
      <c r="K466" s="8" t="s">
        <v>192</v>
      </c>
      <c r="L466" s="8" t="s">
        <v>230</v>
      </c>
      <c r="M466" s="8" t="s">
        <v>223</v>
      </c>
      <c r="N466" s="8" t="s">
        <v>195</v>
      </c>
      <c r="O466" s="8" t="s">
        <v>224</v>
      </c>
      <c r="P466" s="8" t="s">
        <v>676</v>
      </c>
      <c r="R466" s="8" t="s">
        <v>188</v>
      </c>
      <c r="S466" s="8" t="s">
        <v>1088</v>
      </c>
      <c r="T466" s="8" t="s">
        <v>201</v>
      </c>
      <c r="U466" s="8" t="s">
        <v>191</v>
      </c>
      <c r="W466" s="8" t="s">
        <v>207</v>
      </c>
      <c r="X466" s="8" t="s">
        <v>231</v>
      </c>
      <c r="Y466" s="8">
        <v>35</v>
      </c>
      <c r="Z466" s="8">
        <v>35</v>
      </c>
      <c r="AA466" s="8">
        <v>0</v>
      </c>
      <c r="AB466" s="8">
        <v>0</v>
      </c>
      <c r="AC466" s="8">
        <v>0</v>
      </c>
      <c r="AD466" s="8">
        <v>0</v>
      </c>
      <c r="AE466" s="8">
        <v>0</v>
      </c>
      <c r="AF466" s="8">
        <f t="shared" si="28"/>
        <v>35</v>
      </c>
      <c r="AG466" s="8">
        <f t="shared" si="29"/>
        <v>0</v>
      </c>
      <c r="AH466" s="8">
        <f t="shared" si="30"/>
        <v>35</v>
      </c>
      <c r="AI466" s="8">
        <f t="shared" si="31"/>
        <v>0</v>
      </c>
      <c r="AJ466" s="8" t="s">
        <v>188</v>
      </c>
      <c r="AK466" s="8" t="s">
        <v>245</v>
      </c>
      <c r="AL466" s="8" t="s">
        <v>670</v>
      </c>
    </row>
    <row r="467" spans="1:38" x14ac:dyDescent="0.35">
      <c r="A467" s="8">
        <v>447375</v>
      </c>
      <c r="B467" s="8">
        <v>131630</v>
      </c>
      <c r="C467" s="8" t="s">
        <v>188</v>
      </c>
      <c r="D467" s="8">
        <v>60168</v>
      </c>
      <c r="E467" s="8" t="s">
        <v>1087</v>
      </c>
      <c r="F467" s="8">
        <v>3179549</v>
      </c>
      <c r="G467" s="8">
        <v>8.68</v>
      </c>
      <c r="H467" s="8" t="s">
        <v>222</v>
      </c>
      <c r="I467" s="59">
        <v>45317</v>
      </c>
      <c r="J467" s="8" t="s">
        <v>191</v>
      </c>
      <c r="K467" s="8" t="s">
        <v>192</v>
      </c>
      <c r="L467" s="8" t="s">
        <v>230</v>
      </c>
      <c r="M467" s="8" t="s">
        <v>223</v>
      </c>
      <c r="N467" s="8" t="s">
        <v>195</v>
      </c>
      <c r="O467" s="8" t="s">
        <v>224</v>
      </c>
      <c r="P467" s="8" t="s">
        <v>676</v>
      </c>
      <c r="R467" s="8" t="s">
        <v>188</v>
      </c>
      <c r="S467" s="8" t="s">
        <v>1088</v>
      </c>
      <c r="T467" s="8" t="s">
        <v>201</v>
      </c>
      <c r="U467" s="8" t="s">
        <v>191</v>
      </c>
      <c r="W467" s="8" t="s">
        <v>207</v>
      </c>
      <c r="X467" s="8" t="s">
        <v>204</v>
      </c>
      <c r="Y467" s="8">
        <v>23</v>
      </c>
      <c r="Z467" s="8">
        <v>23</v>
      </c>
      <c r="AA467" s="8">
        <v>0</v>
      </c>
      <c r="AB467" s="8">
        <v>0</v>
      </c>
      <c r="AC467" s="8">
        <v>0</v>
      </c>
      <c r="AD467" s="8">
        <v>0</v>
      </c>
      <c r="AE467" s="8">
        <v>0</v>
      </c>
      <c r="AF467" s="8">
        <f t="shared" si="28"/>
        <v>23</v>
      </c>
      <c r="AG467" s="8">
        <f t="shared" si="29"/>
        <v>0</v>
      </c>
      <c r="AH467" s="8">
        <f t="shared" si="30"/>
        <v>23</v>
      </c>
      <c r="AI467" s="8">
        <f t="shared" si="31"/>
        <v>0</v>
      </c>
      <c r="AJ467" s="8" t="s">
        <v>188</v>
      </c>
      <c r="AK467" s="8" t="s">
        <v>245</v>
      </c>
      <c r="AL467" s="8" t="s">
        <v>670</v>
      </c>
    </row>
    <row r="468" spans="1:38" x14ac:dyDescent="0.35">
      <c r="A468" s="8">
        <v>447375</v>
      </c>
      <c r="B468" s="8">
        <v>131630</v>
      </c>
      <c r="C468" s="8" t="s">
        <v>188</v>
      </c>
      <c r="D468" s="8">
        <v>60168</v>
      </c>
      <c r="E468" s="8" t="s">
        <v>1087</v>
      </c>
      <c r="F468" s="8">
        <v>3179549</v>
      </c>
      <c r="G468" s="8">
        <v>8.68</v>
      </c>
      <c r="H468" s="8" t="s">
        <v>222</v>
      </c>
      <c r="I468" s="59">
        <v>45317</v>
      </c>
      <c r="J468" s="8" t="s">
        <v>191</v>
      </c>
      <c r="K468" s="8" t="s">
        <v>192</v>
      </c>
      <c r="L468" s="8" t="s">
        <v>230</v>
      </c>
      <c r="M468" s="8" t="s">
        <v>223</v>
      </c>
      <c r="N468" s="8" t="s">
        <v>195</v>
      </c>
      <c r="O468" s="8" t="s">
        <v>224</v>
      </c>
      <c r="P468" s="8" t="s">
        <v>676</v>
      </c>
      <c r="R468" s="8" t="s">
        <v>188</v>
      </c>
      <c r="S468" s="8" t="s">
        <v>1088</v>
      </c>
      <c r="T468" s="8" t="s">
        <v>201</v>
      </c>
      <c r="U468" s="8" t="s">
        <v>191</v>
      </c>
      <c r="W468" s="8" t="s">
        <v>203</v>
      </c>
      <c r="X468" s="8" t="s">
        <v>204</v>
      </c>
      <c r="Y468" s="8">
        <v>6</v>
      </c>
      <c r="Z468" s="8">
        <v>6</v>
      </c>
      <c r="AA468" s="8">
        <v>0</v>
      </c>
      <c r="AB468" s="8">
        <v>0</v>
      </c>
      <c r="AC468" s="8">
        <v>0</v>
      </c>
      <c r="AD468" s="8">
        <v>0</v>
      </c>
      <c r="AE468" s="8">
        <v>0</v>
      </c>
      <c r="AF468" s="8">
        <f t="shared" si="28"/>
        <v>6</v>
      </c>
      <c r="AG468" s="8">
        <f t="shared" si="29"/>
        <v>0</v>
      </c>
      <c r="AH468" s="8">
        <f t="shared" si="30"/>
        <v>6</v>
      </c>
      <c r="AI468" s="8">
        <f t="shared" si="31"/>
        <v>0</v>
      </c>
      <c r="AJ468" s="8" t="s">
        <v>188</v>
      </c>
      <c r="AK468" s="8" t="s">
        <v>245</v>
      </c>
      <c r="AL468" s="8" t="s">
        <v>670</v>
      </c>
    </row>
    <row r="469" spans="1:38" x14ac:dyDescent="0.35">
      <c r="A469" s="8">
        <v>447375</v>
      </c>
      <c r="B469" s="8">
        <v>131630</v>
      </c>
      <c r="C469" s="8" t="s">
        <v>188</v>
      </c>
      <c r="D469" s="8">
        <v>60168</v>
      </c>
      <c r="E469" s="8" t="s">
        <v>1087</v>
      </c>
      <c r="F469" s="8">
        <v>3179549</v>
      </c>
      <c r="G469" s="8">
        <v>8.68</v>
      </c>
      <c r="H469" s="8" t="s">
        <v>222</v>
      </c>
      <c r="I469" s="59">
        <v>45317</v>
      </c>
      <c r="J469" s="8" t="s">
        <v>191</v>
      </c>
      <c r="K469" s="8" t="s">
        <v>192</v>
      </c>
      <c r="L469" s="8" t="s">
        <v>230</v>
      </c>
      <c r="M469" s="8" t="s">
        <v>223</v>
      </c>
      <c r="N469" s="8" t="s">
        <v>195</v>
      </c>
      <c r="O469" s="8" t="s">
        <v>224</v>
      </c>
      <c r="P469" s="8" t="s">
        <v>676</v>
      </c>
      <c r="R469" s="8" t="s">
        <v>188</v>
      </c>
      <c r="S469" s="8" t="s">
        <v>1088</v>
      </c>
      <c r="T469" s="8" t="s">
        <v>201</v>
      </c>
      <c r="U469" s="8" t="s">
        <v>191</v>
      </c>
      <c r="W469" s="8" t="s">
        <v>203</v>
      </c>
      <c r="X469" s="8" t="s">
        <v>206</v>
      </c>
      <c r="Y469" s="8">
        <v>3</v>
      </c>
      <c r="Z469" s="8">
        <v>3</v>
      </c>
      <c r="AA469" s="8">
        <v>0</v>
      </c>
      <c r="AB469" s="8">
        <v>0</v>
      </c>
      <c r="AC469" s="8">
        <v>0</v>
      </c>
      <c r="AD469" s="8">
        <v>0</v>
      </c>
      <c r="AE469" s="8">
        <v>0</v>
      </c>
      <c r="AF469" s="8">
        <f t="shared" si="28"/>
        <v>3</v>
      </c>
      <c r="AG469" s="8">
        <f t="shared" si="29"/>
        <v>0</v>
      </c>
      <c r="AH469" s="8">
        <f t="shared" si="30"/>
        <v>3</v>
      </c>
      <c r="AI469" s="8">
        <f t="shared" si="31"/>
        <v>0</v>
      </c>
      <c r="AJ469" s="8" t="s">
        <v>188</v>
      </c>
      <c r="AK469" s="8" t="s">
        <v>245</v>
      </c>
      <c r="AL469" s="8" t="s">
        <v>670</v>
      </c>
    </row>
    <row r="470" spans="1:38" x14ac:dyDescent="0.35">
      <c r="A470" s="8">
        <v>447375</v>
      </c>
      <c r="B470" s="8">
        <v>131630</v>
      </c>
      <c r="C470" s="8" t="s">
        <v>188</v>
      </c>
      <c r="D470" s="8">
        <v>60168</v>
      </c>
      <c r="E470" s="8" t="s">
        <v>1087</v>
      </c>
      <c r="F470" s="8">
        <v>3179549</v>
      </c>
      <c r="G470" s="8">
        <v>8.68</v>
      </c>
      <c r="H470" s="8" t="s">
        <v>222</v>
      </c>
      <c r="I470" s="59">
        <v>45317</v>
      </c>
      <c r="J470" s="8" t="s">
        <v>191</v>
      </c>
      <c r="K470" s="8" t="s">
        <v>192</v>
      </c>
      <c r="L470" s="8" t="s">
        <v>230</v>
      </c>
      <c r="M470" s="8" t="s">
        <v>223</v>
      </c>
      <c r="N470" s="8" t="s">
        <v>195</v>
      </c>
      <c r="O470" s="8" t="s">
        <v>224</v>
      </c>
      <c r="P470" s="8" t="s">
        <v>676</v>
      </c>
      <c r="R470" s="8" t="s">
        <v>188</v>
      </c>
      <c r="S470" s="8" t="s">
        <v>1088</v>
      </c>
      <c r="T470" s="8" t="s">
        <v>201</v>
      </c>
      <c r="U470" s="8" t="s">
        <v>191</v>
      </c>
      <c r="W470" s="8" t="s">
        <v>203</v>
      </c>
      <c r="X470" s="8" t="s">
        <v>211</v>
      </c>
      <c r="Y470" s="8">
        <v>7</v>
      </c>
      <c r="Z470" s="8">
        <v>7</v>
      </c>
      <c r="AA470" s="8">
        <v>0</v>
      </c>
      <c r="AB470" s="8">
        <v>0</v>
      </c>
      <c r="AC470" s="8">
        <v>0</v>
      </c>
      <c r="AD470" s="8">
        <v>0</v>
      </c>
      <c r="AE470" s="8">
        <v>0</v>
      </c>
      <c r="AF470" s="8">
        <f t="shared" si="28"/>
        <v>7</v>
      </c>
      <c r="AG470" s="8">
        <f t="shared" si="29"/>
        <v>0</v>
      </c>
      <c r="AH470" s="8">
        <f t="shared" si="30"/>
        <v>7</v>
      </c>
      <c r="AI470" s="8">
        <f t="shared" si="31"/>
        <v>0</v>
      </c>
      <c r="AJ470" s="8" t="s">
        <v>188</v>
      </c>
      <c r="AK470" s="8" t="s">
        <v>245</v>
      </c>
      <c r="AL470" s="8" t="s">
        <v>670</v>
      </c>
    </row>
    <row r="471" spans="1:38" x14ac:dyDescent="0.35">
      <c r="A471" s="8">
        <v>442708</v>
      </c>
      <c r="B471" s="8">
        <v>125592</v>
      </c>
      <c r="C471" s="8" t="s">
        <v>188</v>
      </c>
      <c r="D471" s="8">
        <v>92053</v>
      </c>
      <c r="E471" s="8" t="s">
        <v>1058</v>
      </c>
      <c r="F471" s="8">
        <v>3159838</v>
      </c>
      <c r="G471" s="8">
        <v>0.19</v>
      </c>
      <c r="H471" s="8" t="s">
        <v>190</v>
      </c>
      <c r="I471" s="59">
        <v>45345</v>
      </c>
      <c r="J471" s="8" t="s">
        <v>202</v>
      </c>
      <c r="K471" s="8" t="s">
        <v>213</v>
      </c>
      <c r="L471" s="8" t="s">
        <v>193</v>
      </c>
      <c r="M471" s="8" t="s">
        <v>195</v>
      </c>
      <c r="N471" s="8" t="s">
        <v>195</v>
      </c>
      <c r="O471" s="8" t="s">
        <v>298</v>
      </c>
      <c r="P471" s="8" t="s">
        <v>1059</v>
      </c>
      <c r="R471" s="8" t="s">
        <v>920</v>
      </c>
      <c r="S471" s="8" t="s">
        <v>1060</v>
      </c>
      <c r="T471" s="8" t="s">
        <v>201</v>
      </c>
      <c r="U471" s="8" t="s">
        <v>202</v>
      </c>
      <c r="W471" s="8" t="s">
        <v>207</v>
      </c>
      <c r="X471" s="8" t="s">
        <v>231</v>
      </c>
      <c r="Y471" s="8">
        <v>0</v>
      </c>
      <c r="Z471" s="8">
        <v>0</v>
      </c>
      <c r="AA471" s="8">
        <v>0</v>
      </c>
      <c r="AB471" s="8">
        <v>0</v>
      </c>
      <c r="AC471" s="8">
        <v>1</v>
      </c>
      <c r="AD471" s="8">
        <v>1</v>
      </c>
      <c r="AE471" s="8">
        <v>0</v>
      </c>
      <c r="AF471" s="8">
        <f t="shared" si="28"/>
        <v>0</v>
      </c>
      <c r="AG471" s="8">
        <f t="shared" si="29"/>
        <v>1</v>
      </c>
      <c r="AH471" s="8">
        <f t="shared" si="30"/>
        <v>-1</v>
      </c>
      <c r="AI471" s="8">
        <f t="shared" si="31"/>
        <v>0</v>
      </c>
      <c r="AJ471" s="8" t="s">
        <v>658</v>
      </c>
      <c r="AK471" s="8" t="s">
        <v>241</v>
      </c>
      <c r="AL471" s="8" t="s">
        <v>647</v>
      </c>
    </row>
    <row r="472" spans="1:38" x14ac:dyDescent="0.35">
      <c r="A472" s="8">
        <v>442708</v>
      </c>
      <c r="B472" s="8">
        <v>125592</v>
      </c>
      <c r="C472" s="8" t="s">
        <v>188</v>
      </c>
      <c r="D472" s="8">
        <v>92053</v>
      </c>
      <c r="E472" s="8" t="s">
        <v>1058</v>
      </c>
      <c r="F472" s="8">
        <v>3159838</v>
      </c>
      <c r="G472" s="8">
        <v>0.19</v>
      </c>
      <c r="H472" s="8" t="s">
        <v>190</v>
      </c>
      <c r="I472" s="59">
        <v>45345</v>
      </c>
      <c r="J472" s="8" t="s">
        <v>202</v>
      </c>
      <c r="K472" s="8" t="s">
        <v>213</v>
      </c>
      <c r="L472" s="8" t="s">
        <v>193</v>
      </c>
      <c r="M472" s="8" t="s">
        <v>195</v>
      </c>
      <c r="N472" s="8" t="s">
        <v>195</v>
      </c>
      <c r="O472" s="8" t="s">
        <v>298</v>
      </c>
      <c r="P472" s="8" t="s">
        <v>1059</v>
      </c>
      <c r="R472" s="8" t="s">
        <v>920</v>
      </c>
      <c r="S472" s="8" t="s">
        <v>1060</v>
      </c>
      <c r="T472" s="8" t="s">
        <v>201</v>
      </c>
      <c r="U472" s="8" t="s">
        <v>202</v>
      </c>
      <c r="W472" s="8" t="s">
        <v>207</v>
      </c>
      <c r="X472" s="8" t="s">
        <v>204</v>
      </c>
      <c r="Y472" s="8">
        <v>0</v>
      </c>
      <c r="Z472" s="8">
        <v>0</v>
      </c>
      <c r="AA472" s="8">
        <v>0</v>
      </c>
      <c r="AB472" s="8">
        <v>0</v>
      </c>
      <c r="AC472" s="8">
        <v>1</v>
      </c>
      <c r="AD472" s="8">
        <v>1</v>
      </c>
      <c r="AE472" s="8">
        <v>0</v>
      </c>
      <c r="AF472" s="8">
        <f t="shared" si="28"/>
        <v>0</v>
      </c>
      <c r="AG472" s="8">
        <f t="shared" si="29"/>
        <v>1</v>
      </c>
      <c r="AH472" s="8">
        <f t="shared" si="30"/>
        <v>-1</v>
      </c>
      <c r="AI472" s="8">
        <f t="shared" si="31"/>
        <v>0</v>
      </c>
      <c r="AJ472" s="8" t="s">
        <v>658</v>
      </c>
      <c r="AK472" s="8" t="s">
        <v>241</v>
      </c>
      <c r="AL472" s="8" t="s">
        <v>647</v>
      </c>
    </row>
    <row r="473" spans="1:38" x14ac:dyDescent="0.35">
      <c r="A473" s="8">
        <v>442708</v>
      </c>
      <c r="B473" s="8">
        <v>125592</v>
      </c>
      <c r="C473" s="8" t="s">
        <v>188</v>
      </c>
      <c r="D473" s="8">
        <v>92053</v>
      </c>
      <c r="E473" s="8" t="s">
        <v>1058</v>
      </c>
      <c r="F473" s="8">
        <v>3159838</v>
      </c>
      <c r="G473" s="8">
        <v>0.19</v>
      </c>
      <c r="H473" s="8" t="s">
        <v>190</v>
      </c>
      <c r="I473" s="59">
        <v>45345</v>
      </c>
      <c r="J473" s="8" t="s">
        <v>202</v>
      </c>
      <c r="K473" s="8" t="s">
        <v>213</v>
      </c>
      <c r="L473" s="8" t="s">
        <v>193</v>
      </c>
      <c r="M473" s="8" t="s">
        <v>195</v>
      </c>
      <c r="N473" s="8" t="s">
        <v>195</v>
      </c>
      <c r="O473" s="8" t="s">
        <v>298</v>
      </c>
      <c r="P473" s="8" t="s">
        <v>1059</v>
      </c>
      <c r="R473" s="8" t="s">
        <v>920</v>
      </c>
      <c r="S473" s="8" t="s">
        <v>1060</v>
      </c>
      <c r="T473" s="8" t="s">
        <v>201</v>
      </c>
      <c r="U473" s="8" t="s">
        <v>202</v>
      </c>
      <c r="W473" s="8" t="s">
        <v>207</v>
      </c>
      <c r="X473" s="8" t="s">
        <v>211</v>
      </c>
      <c r="Y473" s="8">
        <v>0</v>
      </c>
      <c r="Z473" s="8">
        <v>0</v>
      </c>
      <c r="AA473" s="8">
        <v>0</v>
      </c>
      <c r="AB473" s="8">
        <v>0</v>
      </c>
      <c r="AC473" s="8">
        <v>1</v>
      </c>
      <c r="AD473" s="8">
        <v>1</v>
      </c>
      <c r="AE473" s="8">
        <v>0</v>
      </c>
      <c r="AF473" s="8">
        <f t="shared" si="28"/>
        <v>0</v>
      </c>
      <c r="AG473" s="8">
        <f t="shared" si="29"/>
        <v>1</v>
      </c>
      <c r="AH473" s="8">
        <f t="shared" si="30"/>
        <v>-1</v>
      </c>
      <c r="AI473" s="8">
        <f t="shared" si="31"/>
        <v>0</v>
      </c>
      <c r="AJ473" s="8" t="s">
        <v>658</v>
      </c>
      <c r="AK473" s="8" t="s">
        <v>241</v>
      </c>
      <c r="AL473" s="8" t="s">
        <v>647</v>
      </c>
    </row>
    <row r="474" spans="1:38" x14ac:dyDescent="0.35">
      <c r="A474" s="8">
        <v>448756</v>
      </c>
      <c r="B474" s="8">
        <v>133711</v>
      </c>
      <c r="C474" s="8" t="s">
        <v>188</v>
      </c>
      <c r="D474" s="8">
        <v>92060</v>
      </c>
      <c r="E474" s="8" t="s">
        <v>573</v>
      </c>
      <c r="F474" s="8">
        <v>3160243</v>
      </c>
      <c r="G474" s="8">
        <v>0.36</v>
      </c>
      <c r="H474" s="8" t="s">
        <v>190</v>
      </c>
      <c r="I474" s="59">
        <v>45365</v>
      </c>
      <c r="J474" s="8" t="s">
        <v>202</v>
      </c>
      <c r="K474" s="8" t="s">
        <v>213</v>
      </c>
      <c r="L474" s="8" t="s">
        <v>193</v>
      </c>
      <c r="M474" s="8" t="s">
        <v>434</v>
      </c>
      <c r="N474" s="8" t="s">
        <v>195</v>
      </c>
      <c r="O474" s="8" t="s">
        <v>224</v>
      </c>
      <c r="P474" s="8" t="s">
        <v>574</v>
      </c>
      <c r="R474" s="8" t="s">
        <v>513</v>
      </c>
      <c r="S474" s="8" t="s">
        <v>575</v>
      </c>
      <c r="T474" s="8" t="s">
        <v>201</v>
      </c>
      <c r="U474" s="8" t="s">
        <v>191</v>
      </c>
      <c r="V474" s="59">
        <v>45658</v>
      </c>
      <c r="W474" s="8" t="s">
        <v>203</v>
      </c>
      <c r="X474" s="8" t="s">
        <v>206</v>
      </c>
      <c r="Y474" s="8">
        <v>2</v>
      </c>
      <c r="Z474" s="8">
        <v>2</v>
      </c>
      <c r="AA474" s="8">
        <v>2</v>
      </c>
      <c r="AB474" s="8">
        <v>0</v>
      </c>
      <c r="AC474" s="8">
        <v>0</v>
      </c>
      <c r="AD474" s="8">
        <v>0</v>
      </c>
      <c r="AE474" s="8">
        <v>0</v>
      </c>
      <c r="AF474" s="8">
        <f t="shared" si="28"/>
        <v>2</v>
      </c>
      <c r="AG474" s="8">
        <f t="shared" si="29"/>
        <v>0</v>
      </c>
      <c r="AH474" s="8">
        <f t="shared" si="30"/>
        <v>2</v>
      </c>
      <c r="AI474" s="8">
        <f t="shared" si="31"/>
        <v>2</v>
      </c>
      <c r="AJ474" s="8" t="s">
        <v>658</v>
      </c>
      <c r="AK474" s="8" t="s">
        <v>241</v>
      </c>
      <c r="AL474" s="8" t="s">
        <v>647</v>
      </c>
    </row>
    <row r="475" spans="1:38" x14ac:dyDescent="0.35">
      <c r="A475" s="8">
        <v>448756</v>
      </c>
      <c r="B475" s="8">
        <v>133711</v>
      </c>
      <c r="C475" s="8" t="s">
        <v>188</v>
      </c>
      <c r="D475" s="8">
        <v>92060</v>
      </c>
      <c r="E475" s="8" t="s">
        <v>573</v>
      </c>
      <c r="F475" s="8">
        <v>3160243</v>
      </c>
      <c r="G475" s="8">
        <v>0.36</v>
      </c>
      <c r="H475" s="8" t="s">
        <v>190</v>
      </c>
      <c r="I475" s="59">
        <v>45365</v>
      </c>
      <c r="J475" s="8" t="s">
        <v>202</v>
      </c>
      <c r="K475" s="8" t="s">
        <v>213</v>
      </c>
      <c r="L475" s="8" t="s">
        <v>193</v>
      </c>
      <c r="M475" s="8" t="s">
        <v>434</v>
      </c>
      <c r="N475" s="8" t="s">
        <v>195</v>
      </c>
      <c r="O475" s="8" t="s">
        <v>224</v>
      </c>
      <c r="P475" s="8" t="s">
        <v>574</v>
      </c>
      <c r="R475" s="8" t="s">
        <v>513</v>
      </c>
      <c r="S475" s="8" t="s">
        <v>575</v>
      </c>
      <c r="T475" s="8" t="s">
        <v>201</v>
      </c>
      <c r="U475" s="8" t="s">
        <v>191</v>
      </c>
      <c r="V475" s="59">
        <v>45658</v>
      </c>
      <c r="W475" s="8" t="s">
        <v>203</v>
      </c>
      <c r="X475" s="8" t="s">
        <v>211</v>
      </c>
      <c r="Y475" s="8">
        <v>3</v>
      </c>
      <c r="Z475" s="8">
        <v>3</v>
      </c>
      <c r="AA475" s="8">
        <v>3</v>
      </c>
      <c r="AB475" s="8">
        <v>0</v>
      </c>
      <c r="AC475" s="8">
        <v>0</v>
      </c>
      <c r="AD475" s="8">
        <v>0</v>
      </c>
      <c r="AE475" s="8">
        <v>0</v>
      </c>
      <c r="AF475" s="8">
        <f t="shared" si="28"/>
        <v>3</v>
      </c>
      <c r="AG475" s="8">
        <f t="shared" si="29"/>
        <v>0</v>
      </c>
      <c r="AH475" s="8">
        <f t="shared" si="30"/>
        <v>3</v>
      </c>
      <c r="AI475" s="8">
        <f t="shared" si="31"/>
        <v>3</v>
      </c>
      <c r="AJ475" s="8" t="s">
        <v>658</v>
      </c>
      <c r="AK475" s="8" t="s">
        <v>241</v>
      </c>
      <c r="AL475" s="8" t="s">
        <v>647</v>
      </c>
    </row>
    <row r="476" spans="1:38" x14ac:dyDescent="0.35">
      <c r="A476" s="8">
        <v>448081</v>
      </c>
      <c r="B476" s="8">
        <v>122550</v>
      </c>
      <c r="C476" s="8" t="s">
        <v>188</v>
      </c>
      <c r="D476" s="8">
        <v>92120</v>
      </c>
      <c r="E476" s="8" t="s">
        <v>580</v>
      </c>
      <c r="F476" s="8">
        <v>3161462</v>
      </c>
      <c r="G476" s="8">
        <v>0.08</v>
      </c>
      <c r="H476" s="8" t="s">
        <v>190</v>
      </c>
      <c r="I476" s="59">
        <v>45373</v>
      </c>
      <c r="J476" s="8" t="s">
        <v>202</v>
      </c>
      <c r="K476" s="8" t="s">
        <v>213</v>
      </c>
      <c r="L476" s="8" t="s">
        <v>193</v>
      </c>
      <c r="M476" s="8" t="s">
        <v>195</v>
      </c>
      <c r="N476" s="8" t="s">
        <v>195</v>
      </c>
      <c r="O476" s="8" t="s">
        <v>224</v>
      </c>
      <c r="P476" s="8" t="s">
        <v>582</v>
      </c>
      <c r="Q476" s="8" t="s">
        <v>389</v>
      </c>
      <c r="R476" s="8" t="s">
        <v>188</v>
      </c>
      <c r="S476" s="8" t="s">
        <v>583</v>
      </c>
      <c r="T476" s="8" t="s">
        <v>201</v>
      </c>
      <c r="U476" s="8" t="s">
        <v>191</v>
      </c>
      <c r="V476" s="59">
        <v>45457</v>
      </c>
      <c r="W476" s="8" t="s">
        <v>203</v>
      </c>
      <c r="X476" s="8" t="s">
        <v>206</v>
      </c>
      <c r="Y476" s="8">
        <v>4</v>
      </c>
      <c r="Z476" s="8">
        <v>4</v>
      </c>
      <c r="AA476" s="8">
        <v>4</v>
      </c>
      <c r="AB476" s="8">
        <v>0</v>
      </c>
      <c r="AC476" s="8">
        <v>0</v>
      </c>
      <c r="AD476" s="8">
        <v>0</v>
      </c>
      <c r="AE476" s="8">
        <v>0</v>
      </c>
      <c r="AF476" s="8">
        <f t="shared" si="28"/>
        <v>4</v>
      </c>
      <c r="AG476" s="8">
        <f t="shared" si="29"/>
        <v>0</v>
      </c>
      <c r="AH476" s="8">
        <f t="shared" si="30"/>
        <v>4</v>
      </c>
      <c r="AI476" s="8">
        <f t="shared" si="31"/>
        <v>4</v>
      </c>
      <c r="AJ476" s="8" t="s">
        <v>389</v>
      </c>
      <c r="AK476" s="8" t="s">
        <v>205</v>
      </c>
      <c r="AL476" s="8" t="s">
        <v>647</v>
      </c>
    </row>
    <row r="477" spans="1:38" x14ac:dyDescent="0.35">
      <c r="A477" s="8">
        <v>452633</v>
      </c>
      <c r="B477" s="8">
        <v>111598</v>
      </c>
      <c r="C477" s="8" t="s">
        <v>188</v>
      </c>
      <c r="D477" s="8">
        <v>90046</v>
      </c>
      <c r="E477" s="8" t="s">
        <v>1089</v>
      </c>
      <c r="F477" s="8">
        <v>3181966</v>
      </c>
      <c r="G477" s="8">
        <v>0.28000000000000003</v>
      </c>
      <c r="H477" s="8" t="s">
        <v>222</v>
      </c>
      <c r="I477" s="59">
        <v>45296</v>
      </c>
      <c r="J477" s="8" t="s">
        <v>191</v>
      </c>
      <c r="K477" s="8" t="s">
        <v>213</v>
      </c>
      <c r="L477" s="8" t="s">
        <v>193</v>
      </c>
      <c r="M477" s="8" t="s">
        <v>223</v>
      </c>
      <c r="N477" s="8" t="s">
        <v>195</v>
      </c>
      <c r="O477" s="8" t="s">
        <v>224</v>
      </c>
      <c r="P477" s="8" t="s">
        <v>1090</v>
      </c>
      <c r="R477" s="8" t="s">
        <v>267</v>
      </c>
      <c r="S477" s="8" t="s">
        <v>1091</v>
      </c>
      <c r="T477" s="8" t="s">
        <v>201</v>
      </c>
      <c r="U477" s="8" t="s">
        <v>191</v>
      </c>
      <c r="W477" s="8" t="s">
        <v>203</v>
      </c>
      <c r="X477" s="8" t="s">
        <v>229</v>
      </c>
      <c r="Y477" s="8">
        <v>1</v>
      </c>
      <c r="Z477" s="8">
        <v>1</v>
      </c>
      <c r="AA477" s="8">
        <v>0</v>
      </c>
      <c r="AB477" s="8">
        <v>0</v>
      </c>
      <c r="AC477" s="8">
        <v>0</v>
      </c>
      <c r="AD477" s="8">
        <v>0</v>
      </c>
      <c r="AE477" s="8">
        <v>0</v>
      </c>
      <c r="AF477" s="8">
        <f t="shared" si="28"/>
        <v>1</v>
      </c>
      <c r="AG477" s="8">
        <f t="shared" si="29"/>
        <v>0</v>
      </c>
      <c r="AH477" s="8">
        <f t="shared" si="30"/>
        <v>1</v>
      </c>
      <c r="AI477" s="8">
        <f t="shared" si="31"/>
        <v>0</v>
      </c>
      <c r="AJ477" s="8" t="s">
        <v>267</v>
      </c>
      <c r="AK477" s="8" t="s">
        <v>322</v>
      </c>
      <c r="AL477" s="8" t="s">
        <v>647</v>
      </c>
    </row>
    <row r="478" spans="1:38" x14ac:dyDescent="0.35">
      <c r="A478" s="8">
        <v>464213</v>
      </c>
      <c r="B478" s="8">
        <v>112622</v>
      </c>
      <c r="C478" s="8" t="s">
        <v>188</v>
      </c>
      <c r="D478" s="8">
        <v>83852</v>
      </c>
      <c r="E478" s="8" t="s">
        <v>1092</v>
      </c>
      <c r="F478" s="8">
        <v>3184370</v>
      </c>
      <c r="G478" s="8">
        <v>0.28999999999999998</v>
      </c>
      <c r="H478" s="8" t="s">
        <v>190</v>
      </c>
      <c r="I478" s="59">
        <v>45391</v>
      </c>
      <c r="J478" s="8" t="s">
        <v>191</v>
      </c>
      <c r="K478" s="8" t="s">
        <v>213</v>
      </c>
      <c r="L478" s="8" t="s">
        <v>193</v>
      </c>
      <c r="M478" s="8" t="s">
        <v>195</v>
      </c>
      <c r="N478" s="8" t="s">
        <v>195</v>
      </c>
      <c r="O478" s="8" t="s">
        <v>224</v>
      </c>
      <c r="P478" s="8" t="s">
        <v>1093</v>
      </c>
      <c r="Q478" s="8" t="s">
        <v>226</v>
      </c>
      <c r="R478" s="8" t="s">
        <v>593</v>
      </c>
      <c r="S478" s="8" t="s">
        <v>1094</v>
      </c>
      <c r="T478" s="8" t="s">
        <v>201</v>
      </c>
      <c r="U478" s="8" t="s">
        <v>191</v>
      </c>
      <c r="W478" s="8" t="s">
        <v>203</v>
      </c>
      <c r="X478" s="8" t="s">
        <v>211</v>
      </c>
      <c r="Y478" s="8">
        <v>2</v>
      </c>
      <c r="Z478" s="8">
        <v>2</v>
      </c>
      <c r="AA478" s="8">
        <v>0</v>
      </c>
      <c r="AB478" s="8">
        <v>0</v>
      </c>
      <c r="AC478" s="8">
        <v>0</v>
      </c>
      <c r="AD478" s="8">
        <v>0</v>
      </c>
      <c r="AE478" s="8">
        <v>0</v>
      </c>
      <c r="AF478" s="8">
        <f t="shared" si="28"/>
        <v>2</v>
      </c>
      <c r="AG478" s="8">
        <f t="shared" si="29"/>
        <v>0</v>
      </c>
      <c r="AH478" s="8">
        <f t="shared" si="30"/>
        <v>2</v>
      </c>
      <c r="AI478" s="8">
        <f t="shared" si="31"/>
        <v>0</v>
      </c>
      <c r="AJ478" s="8" t="s">
        <v>658</v>
      </c>
      <c r="AK478" s="8" t="s">
        <v>241</v>
      </c>
      <c r="AL478" s="8" t="s">
        <v>647</v>
      </c>
    </row>
    <row r="479" spans="1:38" x14ac:dyDescent="0.35">
      <c r="A479" s="8">
        <v>464213</v>
      </c>
      <c r="B479" s="8">
        <v>112622</v>
      </c>
      <c r="C479" s="8" t="s">
        <v>188</v>
      </c>
      <c r="D479" s="8">
        <v>83852</v>
      </c>
      <c r="E479" s="8" t="s">
        <v>1092</v>
      </c>
      <c r="F479" s="8">
        <v>3184370</v>
      </c>
      <c r="G479" s="8">
        <v>0.28999999999999998</v>
      </c>
      <c r="H479" s="8" t="s">
        <v>190</v>
      </c>
      <c r="I479" s="59">
        <v>45391</v>
      </c>
      <c r="J479" s="8" t="s">
        <v>191</v>
      </c>
      <c r="K479" s="8" t="s">
        <v>213</v>
      </c>
      <c r="L479" s="8" t="s">
        <v>193</v>
      </c>
      <c r="M479" s="8" t="s">
        <v>195</v>
      </c>
      <c r="N479" s="8" t="s">
        <v>195</v>
      </c>
      <c r="O479" s="8" t="s">
        <v>196</v>
      </c>
      <c r="P479" s="8" t="s">
        <v>1093</v>
      </c>
      <c r="Q479" s="8" t="s">
        <v>226</v>
      </c>
      <c r="R479" s="8" t="s">
        <v>593</v>
      </c>
      <c r="S479" s="8" t="s">
        <v>1094</v>
      </c>
      <c r="T479" s="8" t="s">
        <v>201</v>
      </c>
      <c r="U479" s="8" t="s">
        <v>202</v>
      </c>
      <c r="W479" s="8" t="s">
        <v>203</v>
      </c>
      <c r="X479" s="8" t="s">
        <v>211</v>
      </c>
      <c r="Y479" s="8">
        <v>1</v>
      </c>
      <c r="Z479" s="8">
        <v>1</v>
      </c>
      <c r="AA479" s="8">
        <v>0</v>
      </c>
      <c r="AB479" s="8">
        <v>0</v>
      </c>
      <c r="AC479" s="8">
        <v>1</v>
      </c>
      <c r="AD479" s="8">
        <v>1</v>
      </c>
      <c r="AE479" s="8">
        <v>0</v>
      </c>
      <c r="AF479" s="8">
        <f t="shared" si="28"/>
        <v>1</v>
      </c>
      <c r="AG479" s="8">
        <f t="shared" si="29"/>
        <v>1</v>
      </c>
      <c r="AH479" s="8">
        <f t="shared" si="30"/>
        <v>0</v>
      </c>
      <c r="AI479" s="8">
        <f t="shared" si="31"/>
        <v>0</v>
      </c>
      <c r="AJ479" s="8" t="s">
        <v>658</v>
      </c>
      <c r="AK479" s="8" t="s">
        <v>241</v>
      </c>
      <c r="AL479" s="8" t="s">
        <v>647</v>
      </c>
    </row>
    <row r="480" spans="1:38" x14ac:dyDescent="0.35">
      <c r="A480" s="8">
        <v>450974</v>
      </c>
      <c r="B480" s="8">
        <v>116746</v>
      </c>
      <c r="C480" s="8" t="s">
        <v>188</v>
      </c>
      <c r="D480" s="8">
        <v>89880</v>
      </c>
      <c r="E480" s="8" t="s">
        <v>1095</v>
      </c>
      <c r="F480" s="8">
        <v>3185573</v>
      </c>
      <c r="G480" s="8">
        <v>7.0000000000000007E-2</v>
      </c>
      <c r="H480" s="8" t="s">
        <v>222</v>
      </c>
      <c r="I480" s="59">
        <v>45387</v>
      </c>
      <c r="J480" s="8" t="s">
        <v>191</v>
      </c>
      <c r="K480" s="8" t="s">
        <v>213</v>
      </c>
      <c r="L480" s="8" t="s">
        <v>193</v>
      </c>
      <c r="M480" s="8" t="s">
        <v>195</v>
      </c>
      <c r="N480" s="8" t="s">
        <v>195</v>
      </c>
      <c r="O480" s="8" t="s">
        <v>224</v>
      </c>
      <c r="P480" s="8" t="s">
        <v>1096</v>
      </c>
      <c r="Q480" s="8" t="s">
        <v>318</v>
      </c>
      <c r="R480" s="8" t="s">
        <v>319</v>
      </c>
      <c r="S480" s="8" t="s">
        <v>1097</v>
      </c>
      <c r="T480" s="8" t="s">
        <v>201</v>
      </c>
      <c r="U480" s="8" t="s">
        <v>202</v>
      </c>
      <c r="W480" s="8" t="s">
        <v>203</v>
      </c>
      <c r="X480" s="8" t="s">
        <v>211</v>
      </c>
      <c r="Y480" s="8">
        <v>1</v>
      </c>
      <c r="Z480" s="8">
        <v>1</v>
      </c>
      <c r="AA480" s="8">
        <v>0</v>
      </c>
      <c r="AB480" s="8">
        <v>0</v>
      </c>
      <c r="AC480" s="8">
        <v>0</v>
      </c>
      <c r="AD480" s="8">
        <v>0</v>
      </c>
      <c r="AE480" s="8">
        <v>0</v>
      </c>
      <c r="AF480" s="8">
        <f t="shared" si="28"/>
        <v>1</v>
      </c>
      <c r="AG480" s="8">
        <f t="shared" si="29"/>
        <v>0</v>
      </c>
      <c r="AH480" s="8">
        <f t="shared" si="30"/>
        <v>1</v>
      </c>
      <c r="AI480" s="8">
        <f t="shared" si="31"/>
        <v>0</v>
      </c>
      <c r="AJ480" s="8" t="s">
        <v>318</v>
      </c>
      <c r="AK480" s="8" t="s">
        <v>322</v>
      </c>
      <c r="AL480" s="8" t="s">
        <v>647</v>
      </c>
    </row>
    <row r="481" spans="1:38" x14ac:dyDescent="0.35">
      <c r="A481" s="8">
        <v>448178</v>
      </c>
      <c r="B481" s="8">
        <v>129773</v>
      </c>
      <c r="C481" s="8" t="s">
        <v>188</v>
      </c>
      <c r="D481" s="8">
        <v>92498</v>
      </c>
      <c r="E481" s="8" t="s">
        <v>1098</v>
      </c>
      <c r="F481" s="8">
        <v>3185575</v>
      </c>
      <c r="G481" s="8">
        <v>0.04</v>
      </c>
      <c r="H481" s="8" t="s">
        <v>190</v>
      </c>
      <c r="I481" s="59">
        <v>45401</v>
      </c>
      <c r="J481" s="8" t="s">
        <v>202</v>
      </c>
      <c r="K481" s="8" t="s">
        <v>213</v>
      </c>
      <c r="L481" s="8" t="s">
        <v>193</v>
      </c>
      <c r="M481" s="8" t="s">
        <v>195</v>
      </c>
      <c r="N481" s="8" t="s">
        <v>195</v>
      </c>
      <c r="O481" s="8" t="s">
        <v>298</v>
      </c>
      <c r="P481" s="8" t="s">
        <v>1099</v>
      </c>
      <c r="R481" s="8" t="s">
        <v>188</v>
      </c>
      <c r="S481" s="8" t="s">
        <v>1100</v>
      </c>
      <c r="T481" s="8" t="s">
        <v>201</v>
      </c>
      <c r="U481" s="8" t="s">
        <v>202</v>
      </c>
      <c r="W481" s="8" t="s">
        <v>207</v>
      </c>
      <c r="X481" s="8" t="s">
        <v>554</v>
      </c>
      <c r="Y481" s="8">
        <v>0</v>
      </c>
      <c r="Z481" s="8">
        <v>0</v>
      </c>
      <c r="AA481" s="8">
        <v>0</v>
      </c>
      <c r="AB481" s="8">
        <v>0</v>
      </c>
      <c r="AC481" s="8">
        <v>5</v>
      </c>
      <c r="AD481" s="8">
        <v>5</v>
      </c>
      <c r="AE481" s="8">
        <v>0</v>
      </c>
      <c r="AF481" s="8">
        <f t="shared" si="28"/>
        <v>0</v>
      </c>
      <c r="AG481" s="8">
        <f t="shared" si="29"/>
        <v>5</v>
      </c>
      <c r="AH481" s="8">
        <f t="shared" si="30"/>
        <v>-5</v>
      </c>
      <c r="AI481" s="8">
        <f t="shared" si="31"/>
        <v>0</v>
      </c>
      <c r="AJ481" s="8" t="s">
        <v>188</v>
      </c>
      <c r="AK481" s="8" t="s">
        <v>217</v>
      </c>
      <c r="AL481" s="8" t="s">
        <v>647</v>
      </c>
    </row>
    <row r="482" spans="1:38" x14ac:dyDescent="0.35">
      <c r="A482" s="8">
        <v>448178</v>
      </c>
      <c r="B482" s="8">
        <v>129773</v>
      </c>
      <c r="C482" s="8" t="s">
        <v>188</v>
      </c>
      <c r="D482" s="8">
        <v>92498</v>
      </c>
      <c r="E482" s="8" t="s">
        <v>1098</v>
      </c>
      <c r="F482" s="8">
        <v>3185575</v>
      </c>
      <c r="G482" s="8">
        <v>0.04</v>
      </c>
      <c r="H482" s="8" t="s">
        <v>190</v>
      </c>
      <c r="I482" s="59">
        <v>45401</v>
      </c>
      <c r="J482" s="8" t="s">
        <v>202</v>
      </c>
      <c r="K482" s="8" t="s">
        <v>213</v>
      </c>
      <c r="L482" s="8" t="s">
        <v>193</v>
      </c>
      <c r="M482" s="8" t="s">
        <v>195</v>
      </c>
      <c r="N482" s="8" t="s">
        <v>195</v>
      </c>
      <c r="O482" s="8" t="s">
        <v>298</v>
      </c>
      <c r="P482" s="8" t="s">
        <v>1099</v>
      </c>
      <c r="R482" s="8" t="s">
        <v>188</v>
      </c>
      <c r="S482" s="8" t="s">
        <v>1100</v>
      </c>
      <c r="T482" s="8" t="s">
        <v>201</v>
      </c>
      <c r="U482" s="8" t="s">
        <v>202</v>
      </c>
      <c r="W482" s="8" t="s">
        <v>203</v>
      </c>
      <c r="X482" s="8" t="s">
        <v>211</v>
      </c>
      <c r="Y482" s="8">
        <v>1</v>
      </c>
      <c r="Z482" s="8">
        <v>1</v>
      </c>
      <c r="AA482" s="8">
        <v>0</v>
      </c>
      <c r="AB482" s="8">
        <v>0</v>
      </c>
      <c r="AC482" s="8">
        <v>0</v>
      </c>
      <c r="AD482" s="8">
        <v>0</v>
      </c>
      <c r="AE482" s="8">
        <v>0</v>
      </c>
      <c r="AF482" s="8">
        <f t="shared" si="28"/>
        <v>1</v>
      </c>
      <c r="AG482" s="8">
        <f t="shared" si="29"/>
        <v>0</v>
      </c>
      <c r="AH482" s="8">
        <f t="shared" si="30"/>
        <v>1</v>
      </c>
      <c r="AI482" s="8">
        <f t="shared" si="31"/>
        <v>0</v>
      </c>
      <c r="AJ482" s="8" t="s">
        <v>188</v>
      </c>
      <c r="AK482" s="8" t="s">
        <v>217</v>
      </c>
      <c r="AL482" s="8" t="s">
        <v>647</v>
      </c>
    </row>
    <row r="483" spans="1:38" x14ac:dyDescent="0.35">
      <c r="A483" s="8">
        <v>447484</v>
      </c>
      <c r="B483" s="8">
        <v>130014</v>
      </c>
      <c r="C483" s="8" t="s">
        <v>188</v>
      </c>
      <c r="D483" s="8">
        <v>92532</v>
      </c>
      <c r="E483" s="8" t="s">
        <v>1101</v>
      </c>
      <c r="F483" s="8">
        <v>3186391</v>
      </c>
      <c r="G483" s="8">
        <v>0.05</v>
      </c>
      <c r="H483" s="8" t="s">
        <v>293</v>
      </c>
      <c r="I483" s="59">
        <v>45426</v>
      </c>
      <c r="J483" s="8" t="s">
        <v>202</v>
      </c>
      <c r="K483" s="8" t="s">
        <v>213</v>
      </c>
      <c r="L483" s="8" t="s">
        <v>193</v>
      </c>
      <c r="M483" s="8" t="s">
        <v>194</v>
      </c>
      <c r="N483" s="8" t="s">
        <v>195</v>
      </c>
      <c r="O483" s="8" t="s">
        <v>210</v>
      </c>
      <c r="P483" s="8" t="s">
        <v>1102</v>
      </c>
      <c r="R483" s="8" t="s">
        <v>188</v>
      </c>
      <c r="S483" s="8" t="s">
        <v>1103</v>
      </c>
      <c r="T483" s="8" t="s">
        <v>201</v>
      </c>
      <c r="U483" s="8" t="s">
        <v>202</v>
      </c>
      <c r="W483" s="8" t="s">
        <v>207</v>
      </c>
      <c r="X483" s="8" t="s">
        <v>231</v>
      </c>
      <c r="Y483" s="8">
        <v>1</v>
      </c>
      <c r="Z483" s="8">
        <v>1</v>
      </c>
      <c r="AA483" s="8">
        <v>0</v>
      </c>
      <c r="AB483" s="8">
        <v>0</v>
      </c>
      <c r="AC483" s="8">
        <v>0</v>
      </c>
      <c r="AD483" s="8">
        <v>0</v>
      </c>
      <c r="AE483" s="8">
        <v>0</v>
      </c>
      <c r="AF483" s="8">
        <f t="shared" si="28"/>
        <v>1</v>
      </c>
      <c r="AG483" s="8">
        <f t="shared" si="29"/>
        <v>0</v>
      </c>
      <c r="AH483" s="8">
        <f t="shared" si="30"/>
        <v>1</v>
      </c>
      <c r="AI483" s="8">
        <f t="shared" si="31"/>
        <v>0</v>
      </c>
      <c r="AJ483" s="8" t="s">
        <v>188</v>
      </c>
      <c r="AK483" s="8" t="s">
        <v>217</v>
      </c>
      <c r="AL483" s="8" t="s">
        <v>647</v>
      </c>
    </row>
    <row r="484" spans="1:38" x14ac:dyDescent="0.35">
      <c r="A484" s="8">
        <v>454701</v>
      </c>
      <c r="B484" s="8">
        <v>117562</v>
      </c>
      <c r="C484" s="8" t="s">
        <v>188</v>
      </c>
      <c r="D484" s="8">
        <v>92556</v>
      </c>
      <c r="E484" s="8" t="s">
        <v>1104</v>
      </c>
      <c r="F484" s="8">
        <v>3189174</v>
      </c>
      <c r="G484" s="8">
        <v>0.04</v>
      </c>
      <c r="H484" s="8" t="s">
        <v>666</v>
      </c>
      <c r="I484" s="59">
        <v>45435</v>
      </c>
      <c r="J484" s="8" t="s">
        <v>202</v>
      </c>
      <c r="K484" s="8" t="s">
        <v>213</v>
      </c>
      <c r="L484" s="8" t="s">
        <v>193</v>
      </c>
      <c r="M484" s="8" t="s">
        <v>195</v>
      </c>
      <c r="N484" s="8" t="s">
        <v>195</v>
      </c>
      <c r="O484" s="8" t="s">
        <v>224</v>
      </c>
      <c r="P484" s="8" t="s">
        <v>1105</v>
      </c>
      <c r="R484" s="8" t="s">
        <v>199</v>
      </c>
      <c r="S484" s="8" t="s">
        <v>1106</v>
      </c>
      <c r="T484" s="8" t="s">
        <v>201</v>
      </c>
      <c r="U484" s="8" t="s">
        <v>191</v>
      </c>
      <c r="W484" s="8" t="s">
        <v>203</v>
      </c>
      <c r="X484" s="8" t="s">
        <v>206</v>
      </c>
      <c r="Y484" s="8">
        <v>1</v>
      </c>
      <c r="Z484" s="8">
        <v>1</v>
      </c>
      <c r="AA484" s="8">
        <v>0</v>
      </c>
      <c r="AB484" s="8">
        <v>0</v>
      </c>
      <c r="AC484" s="8">
        <v>0</v>
      </c>
      <c r="AD484" s="8">
        <v>0</v>
      </c>
      <c r="AE484" s="8">
        <v>0</v>
      </c>
      <c r="AF484" s="8">
        <f t="shared" si="28"/>
        <v>1</v>
      </c>
      <c r="AG484" s="8">
        <f t="shared" si="29"/>
        <v>0</v>
      </c>
      <c r="AH484" s="8">
        <f t="shared" si="30"/>
        <v>1</v>
      </c>
      <c r="AI484" s="8">
        <f t="shared" si="31"/>
        <v>0</v>
      </c>
      <c r="AJ484" s="8" t="s">
        <v>199</v>
      </c>
      <c r="AK484" s="8" t="s">
        <v>205</v>
      </c>
      <c r="AL484" s="8" t="s">
        <v>647</v>
      </c>
    </row>
    <row r="485" spans="1:38" x14ac:dyDescent="0.35">
      <c r="A485" s="8">
        <v>455388</v>
      </c>
      <c r="B485" s="8">
        <v>117572</v>
      </c>
      <c r="C485" s="8" t="s">
        <v>188</v>
      </c>
      <c r="D485" s="8">
        <v>84841</v>
      </c>
      <c r="E485" s="8" t="s">
        <v>1107</v>
      </c>
      <c r="F485" s="8">
        <v>3186398</v>
      </c>
      <c r="G485" s="8">
        <v>0.02</v>
      </c>
      <c r="H485" s="8" t="s">
        <v>190</v>
      </c>
      <c r="I485" s="59">
        <v>45412</v>
      </c>
      <c r="J485" s="8" t="s">
        <v>191</v>
      </c>
      <c r="K485" s="8" t="s">
        <v>213</v>
      </c>
      <c r="L485" s="8" t="s">
        <v>193</v>
      </c>
      <c r="M485" s="8" t="s">
        <v>372</v>
      </c>
      <c r="N485" s="8" t="s">
        <v>195</v>
      </c>
      <c r="O485" s="8" t="s">
        <v>210</v>
      </c>
      <c r="P485" s="8" t="s">
        <v>1108</v>
      </c>
      <c r="R485" s="8" t="s">
        <v>199</v>
      </c>
      <c r="S485" s="8" t="s">
        <v>1109</v>
      </c>
      <c r="T485" s="8" t="s">
        <v>201</v>
      </c>
      <c r="U485" s="8" t="s">
        <v>202</v>
      </c>
      <c r="V485" s="59">
        <v>44539</v>
      </c>
      <c r="W485" s="8" t="s">
        <v>207</v>
      </c>
      <c r="X485" s="8" t="s">
        <v>231</v>
      </c>
      <c r="Y485" s="8">
        <v>1</v>
      </c>
      <c r="Z485" s="8">
        <v>1</v>
      </c>
      <c r="AA485" s="8">
        <v>1</v>
      </c>
      <c r="AB485" s="8">
        <v>0</v>
      </c>
      <c r="AC485" s="8">
        <v>0</v>
      </c>
      <c r="AD485" s="8">
        <v>0</v>
      </c>
      <c r="AE485" s="8">
        <v>0</v>
      </c>
      <c r="AF485" s="8">
        <f t="shared" si="28"/>
        <v>1</v>
      </c>
      <c r="AG485" s="8">
        <f t="shared" si="29"/>
        <v>0</v>
      </c>
      <c r="AH485" s="8">
        <f t="shared" si="30"/>
        <v>1</v>
      </c>
      <c r="AI485" s="8">
        <f t="shared" si="31"/>
        <v>1</v>
      </c>
      <c r="AJ485" s="8" t="s">
        <v>199</v>
      </c>
      <c r="AK485" s="8" t="s">
        <v>205</v>
      </c>
      <c r="AL485" s="8" t="s">
        <v>647</v>
      </c>
    </row>
    <row r="486" spans="1:38" x14ac:dyDescent="0.35">
      <c r="A486" s="8">
        <v>447526</v>
      </c>
      <c r="B486" s="8">
        <v>128096</v>
      </c>
      <c r="C486" s="8" t="s">
        <v>188</v>
      </c>
      <c r="D486" s="8">
        <v>92535</v>
      </c>
      <c r="E486" s="8" t="s">
        <v>1110</v>
      </c>
      <c r="F486" s="8">
        <v>3186399</v>
      </c>
      <c r="G486" s="8">
        <v>0.08</v>
      </c>
      <c r="H486" s="8" t="s">
        <v>190</v>
      </c>
      <c r="I486" s="59">
        <v>45434</v>
      </c>
      <c r="J486" s="8" t="s">
        <v>202</v>
      </c>
      <c r="K486" s="8" t="s">
        <v>213</v>
      </c>
      <c r="L486" s="8" t="s">
        <v>193</v>
      </c>
      <c r="M486" s="8" t="s">
        <v>195</v>
      </c>
      <c r="N486" s="8" t="s">
        <v>195</v>
      </c>
      <c r="O486" s="8" t="s">
        <v>196</v>
      </c>
      <c r="P486" s="8" t="s">
        <v>1111</v>
      </c>
      <c r="R486" s="8" t="s">
        <v>188</v>
      </c>
      <c r="S486" s="8" t="s">
        <v>1112</v>
      </c>
      <c r="T486" s="8" t="s">
        <v>201</v>
      </c>
      <c r="U486" s="8" t="s">
        <v>202</v>
      </c>
      <c r="W486" s="8" t="s">
        <v>203</v>
      </c>
      <c r="X486" s="8" t="s">
        <v>211</v>
      </c>
      <c r="Y486" s="8">
        <v>0</v>
      </c>
      <c r="Z486" s="8">
        <v>0</v>
      </c>
      <c r="AA486" s="8">
        <v>0</v>
      </c>
      <c r="AB486" s="8">
        <v>0</v>
      </c>
      <c r="AC486" s="8">
        <v>1</v>
      </c>
      <c r="AD486" s="8">
        <v>1</v>
      </c>
      <c r="AE486" s="8">
        <v>0</v>
      </c>
      <c r="AF486" s="8">
        <f t="shared" si="28"/>
        <v>0</v>
      </c>
      <c r="AG486" s="8">
        <f t="shared" si="29"/>
        <v>1</v>
      </c>
      <c r="AH486" s="8">
        <f t="shared" si="30"/>
        <v>-1</v>
      </c>
      <c r="AI486" s="8">
        <f t="shared" si="31"/>
        <v>0</v>
      </c>
      <c r="AJ486" s="8" t="s">
        <v>188</v>
      </c>
      <c r="AK486" s="8" t="s">
        <v>217</v>
      </c>
      <c r="AL486" s="8" t="s">
        <v>647</v>
      </c>
    </row>
    <row r="487" spans="1:38" x14ac:dyDescent="0.35">
      <c r="A487" s="8">
        <v>447526</v>
      </c>
      <c r="B487" s="8">
        <v>128096</v>
      </c>
      <c r="C487" s="8" t="s">
        <v>188</v>
      </c>
      <c r="D487" s="8">
        <v>92535</v>
      </c>
      <c r="E487" s="8" t="s">
        <v>1110</v>
      </c>
      <c r="F487" s="8">
        <v>3186399</v>
      </c>
      <c r="G487" s="8">
        <v>0.08</v>
      </c>
      <c r="H487" s="8" t="s">
        <v>190</v>
      </c>
      <c r="I487" s="59">
        <v>45434</v>
      </c>
      <c r="J487" s="8" t="s">
        <v>202</v>
      </c>
      <c r="K487" s="8" t="s">
        <v>213</v>
      </c>
      <c r="L487" s="8" t="s">
        <v>193</v>
      </c>
      <c r="M487" s="8" t="s">
        <v>195</v>
      </c>
      <c r="N487" s="8" t="s">
        <v>195</v>
      </c>
      <c r="O487" s="8" t="s">
        <v>196</v>
      </c>
      <c r="P487" s="8" t="s">
        <v>1111</v>
      </c>
      <c r="R487" s="8" t="s">
        <v>188</v>
      </c>
      <c r="S487" s="8" t="s">
        <v>1112</v>
      </c>
      <c r="T487" s="8" t="s">
        <v>201</v>
      </c>
      <c r="U487" s="8" t="s">
        <v>202</v>
      </c>
      <c r="W487" s="8" t="s">
        <v>203</v>
      </c>
      <c r="X487" s="8" t="s">
        <v>229</v>
      </c>
      <c r="Y487" s="8">
        <v>1</v>
      </c>
      <c r="Z487" s="8">
        <v>1</v>
      </c>
      <c r="AA487" s="8">
        <v>0</v>
      </c>
      <c r="AB487" s="8">
        <v>0</v>
      </c>
      <c r="AC487" s="8">
        <v>0</v>
      </c>
      <c r="AD487" s="8">
        <v>0</v>
      </c>
      <c r="AE487" s="8">
        <v>0</v>
      </c>
      <c r="AF487" s="8">
        <f t="shared" si="28"/>
        <v>1</v>
      </c>
      <c r="AG487" s="8">
        <f t="shared" si="29"/>
        <v>0</v>
      </c>
      <c r="AH487" s="8">
        <f t="shared" si="30"/>
        <v>1</v>
      </c>
      <c r="AI487" s="8">
        <f t="shared" si="31"/>
        <v>0</v>
      </c>
      <c r="AJ487" s="8" t="s">
        <v>188</v>
      </c>
      <c r="AK487" s="8" t="s">
        <v>217</v>
      </c>
      <c r="AL487" s="8" t="s">
        <v>647</v>
      </c>
    </row>
    <row r="488" spans="1:38" x14ac:dyDescent="0.35">
      <c r="A488" s="8">
        <v>465517</v>
      </c>
      <c r="B488" s="8">
        <v>111124</v>
      </c>
      <c r="C488" s="8" t="s">
        <v>188</v>
      </c>
      <c r="D488" s="8">
        <v>84289</v>
      </c>
      <c r="E488" s="8" t="s">
        <v>1113</v>
      </c>
      <c r="F488" s="8">
        <v>3187573</v>
      </c>
      <c r="G488" s="8">
        <v>0.25</v>
      </c>
      <c r="H488" s="8" t="s">
        <v>293</v>
      </c>
      <c r="I488" s="59">
        <v>45415</v>
      </c>
      <c r="J488" s="8" t="s">
        <v>191</v>
      </c>
      <c r="K488" s="8" t="s">
        <v>192</v>
      </c>
      <c r="L488" s="8" t="s">
        <v>193</v>
      </c>
      <c r="M488" s="8" t="s">
        <v>194</v>
      </c>
      <c r="N488" s="8" t="s">
        <v>195</v>
      </c>
      <c r="O488" s="8" t="s">
        <v>210</v>
      </c>
      <c r="P488" s="8" t="s">
        <v>1114</v>
      </c>
      <c r="R488" s="8" t="s">
        <v>593</v>
      </c>
      <c r="S488" s="8" t="s">
        <v>1115</v>
      </c>
      <c r="T488" s="8" t="s">
        <v>201</v>
      </c>
      <c r="U488" s="8" t="s">
        <v>202</v>
      </c>
      <c r="W488" s="8" t="s">
        <v>207</v>
      </c>
      <c r="X488" s="8" t="s">
        <v>231</v>
      </c>
      <c r="Y488" s="8">
        <v>4</v>
      </c>
      <c r="Z488" s="8">
        <v>4</v>
      </c>
      <c r="AA488" s="8">
        <v>0</v>
      </c>
      <c r="AB488" s="8">
        <v>0</v>
      </c>
      <c r="AC488" s="8">
        <v>0</v>
      </c>
      <c r="AD488" s="8">
        <v>0</v>
      </c>
      <c r="AE488" s="8">
        <v>0</v>
      </c>
      <c r="AF488" s="8">
        <f t="shared" si="28"/>
        <v>4</v>
      </c>
      <c r="AG488" s="8">
        <f t="shared" si="29"/>
        <v>0</v>
      </c>
      <c r="AH488" s="8">
        <f t="shared" si="30"/>
        <v>4</v>
      </c>
      <c r="AI488" s="8">
        <f t="shared" si="31"/>
        <v>0</v>
      </c>
      <c r="AJ488" s="8" t="s">
        <v>226</v>
      </c>
      <c r="AK488" s="8" t="s">
        <v>205</v>
      </c>
      <c r="AL488" s="8" t="s">
        <v>647</v>
      </c>
    </row>
    <row r="489" spans="1:38" x14ac:dyDescent="0.35">
      <c r="A489" s="8">
        <v>465517</v>
      </c>
      <c r="B489" s="8">
        <v>111124</v>
      </c>
      <c r="C489" s="8" t="s">
        <v>188</v>
      </c>
      <c r="D489" s="8">
        <v>84289</v>
      </c>
      <c r="E489" s="8" t="s">
        <v>1113</v>
      </c>
      <c r="F489" s="8">
        <v>3187573</v>
      </c>
      <c r="G489" s="8">
        <v>0.25</v>
      </c>
      <c r="H489" s="8" t="s">
        <v>293</v>
      </c>
      <c r="I489" s="59">
        <v>45415</v>
      </c>
      <c r="J489" s="8" t="s">
        <v>191</v>
      </c>
      <c r="K489" s="8" t="s">
        <v>192</v>
      </c>
      <c r="L489" s="8" t="s">
        <v>193</v>
      </c>
      <c r="M489" s="8" t="s">
        <v>194</v>
      </c>
      <c r="N489" s="8" t="s">
        <v>195</v>
      </c>
      <c r="O489" s="8" t="s">
        <v>210</v>
      </c>
      <c r="P489" s="8" t="s">
        <v>1114</v>
      </c>
      <c r="R489" s="8" t="s">
        <v>593</v>
      </c>
      <c r="S489" s="8" t="s">
        <v>1115</v>
      </c>
      <c r="T489" s="8" t="s">
        <v>201</v>
      </c>
      <c r="U489" s="8" t="s">
        <v>202</v>
      </c>
      <c r="W489" s="8" t="s">
        <v>207</v>
      </c>
      <c r="X489" s="8" t="s">
        <v>204</v>
      </c>
      <c r="Y489" s="8">
        <v>12</v>
      </c>
      <c r="Z489" s="8">
        <v>12</v>
      </c>
      <c r="AA489" s="8">
        <v>0</v>
      </c>
      <c r="AB489" s="8">
        <v>0</v>
      </c>
      <c r="AC489" s="8">
        <v>0</v>
      </c>
      <c r="AD489" s="8">
        <v>0</v>
      </c>
      <c r="AE489" s="8">
        <v>0</v>
      </c>
      <c r="AF489" s="8">
        <f t="shared" si="28"/>
        <v>12</v>
      </c>
      <c r="AG489" s="8">
        <f t="shared" si="29"/>
        <v>0</v>
      </c>
      <c r="AH489" s="8">
        <f t="shared" si="30"/>
        <v>12</v>
      </c>
      <c r="AI489" s="8">
        <f t="shared" si="31"/>
        <v>0</v>
      </c>
      <c r="AJ489" s="8" t="s">
        <v>226</v>
      </c>
      <c r="AK489" s="8" t="s">
        <v>205</v>
      </c>
      <c r="AL489" s="8" t="s">
        <v>647</v>
      </c>
    </row>
    <row r="490" spans="1:38" x14ac:dyDescent="0.35">
      <c r="A490" s="8">
        <v>465486</v>
      </c>
      <c r="B490" s="8">
        <v>111084</v>
      </c>
      <c r="C490" s="8" t="s">
        <v>188</v>
      </c>
      <c r="D490" s="8">
        <v>84289</v>
      </c>
      <c r="E490" s="8" t="s">
        <v>1116</v>
      </c>
      <c r="F490" s="8">
        <v>3187574</v>
      </c>
      <c r="G490" s="8">
        <v>0.2</v>
      </c>
      <c r="H490" s="8" t="s">
        <v>293</v>
      </c>
      <c r="I490" s="59">
        <v>45415</v>
      </c>
      <c r="J490" s="8" t="s">
        <v>191</v>
      </c>
      <c r="K490" s="8" t="s">
        <v>192</v>
      </c>
      <c r="L490" s="8" t="s">
        <v>193</v>
      </c>
      <c r="M490" s="8" t="s">
        <v>194</v>
      </c>
      <c r="N490" s="8" t="s">
        <v>195</v>
      </c>
      <c r="O490" s="8" t="s">
        <v>210</v>
      </c>
      <c r="P490" s="8" t="s">
        <v>1117</v>
      </c>
      <c r="R490" s="8" t="s">
        <v>593</v>
      </c>
      <c r="S490" s="8" t="s">
        <v>1118</v>
      </c>
      <c r="T490" s="8" t="s">
        <v>201</v>
      </c>
      <c r="U490" s="8" t="s">
        <v>202</v>
      </c>
      <c r="V490" s="59">
        <v>45489</v>
      </c>
      <c r="W490" s="8" t="s">
        <v>207</v>
      </c>
      <c r="X490" s="8" t="s">
        <v>231</v>
      </c>
      <c r="Y490" s="8">
        <v>4</v>
      </c>
      <c r="Z490" s="8">
        <v>4</v>
      </c>
      <c r="AA490" s="8">
        <v>0</v>
      </c>
      <c r="AB490" s="8">
        <v>0</v>
      </c>
      <c r="AC490" s="8">
        <v>0</v>
      </c>
      <c r="AD490" s="8">
        <v>0</v>
      </c>
      <c r="AE490" s="8">
        <v>0</v>
      </c>
      <c r="AF490" s="8">
        <f t="shared" si="28"/>
        <v>4</v>
      </c>
      <c r="AG490" s="8">
        <f t="shared" si="29"/>
        <v>0</v>
      </c>
      <c r="AH490" s="8">
        <f t="shared" si="30"/>
        <v>4</v>
      </c>
      <c r="AI490" s="8">
        <f t="shared" si="31"/>
        <v>0</v>
      </c>
      <c r="AJ490" s="8" t="s">
        <v>226</v>
      </c>
      <c r="AK490" s="8" t="s">
        <v>205</v>
      </c>
      <c r="AL490" s="8" t="s">
        <v>647</v>
      </c>
    </row>
    <row r="491" spans="1:38" x14ac:dyDescent="0.35">
      <c r="A491" s="8">
        <v>465486</v>
      </c>
      <c r="B491" s="8">
        <v>111084</v>
      </c>
      <c r="C491" s="8" t="s">
        <v>188</v>
      </c>
      <c r="D491" s="8">
        <v>84289</v>
      </c>
      <c r="E491" s="8" t="s">
        <v>1116</v>
      </c>
      <c r="F491" s="8">
        <v>3187574</v>
      </c>
      <c r="G491" s="8">
        <v>0.2</v>
      </c>
      <c r="H491" s="8" t="s">
        <v>293</v>
      </c>
      <c r="I491" s="59">
        <v>45415</v>
      </c>
      <c r="J491" s="8" t="s">
        <v>191</v>
      </c>
      <c r="K491" s="8" t="s">
        <v>192</v>
      </c>
      <c r="L491" s="8" t="s">
        <v>193</v>
      </c>
      <c r="M491" s="8" t="s">
        <v>194</v>
      </c>
      <c r="N491" s="8" t="s">
        <v>195</v>
      </c>
      <c r="O491" s="8" t="s">
        <v>210</v>
      </c>
      <c r="P491" s="8" t="s">
        <v>1117</v>
      </c>
      <c r="R491" s="8" t="s">
        <v>593</v>
      </c>
      <c r="S491" s="8" t="s">
        <v>1118</v>
      </c>
      <c r="T491" s="8" t="s">
        <v>201</v>
      </c>
      <c r="U491" s="8" t="s">
        <v>202</v>
      </c>
      <c r="V491" s="59">
        <v>45489</v>
      </c>
      <c r="W491" s="8" t="s">
        <v>207</v>
      </c>
      <c r="X491" s="8" t="s">
        <v>204</v>
      </c>
      <c r="Y491" s="8">
        <v>4</v>
      </c>
      <c r="Z491" s="8">
        <v>4</v>
      </c>
      <c r="AA491" s="8">
        <v>0</v>
      </c>
      <c r="AB491" s="8">
        <v>0</v>
      </c>
      <c r="AC491" s="8">
        <v>0</v>
      </c>
      <c r="AD491" s="8">
        <v>0</v>
      </c>
      <c r="AE491" s="8">
        <v>0</v>
      </c>
      <c r="AF491" s="8">
        <f t="shared" si="28"/>
        <v>4</v>
      </c>
      <c r="AG491" s="8">
        <f t="shared" si="29"/>
        <v>0</v>
      </c>
      <c r="AH491" s="8">
        <f t="shared" si="30"/>
        <v>4</v>
      </c>
      <c r="AI491" s="8">
        <f t="shared" si="31"/>
        <v>0</v>
      </c>
      <c r="AJ491" s="8" t="s">
        <v>226</v>
      </c>
      <c r="AK491" s="8" t="s">
        <v>205</v>
      </c>
      <c r="AL491" s="8" t="s">
        <v>647</v>
      </c>
    </row>
    <row r="492" spans="1:38" x14ac:dyDescent="0.35">
      <c r="A492" s="8">
        <v>455054</v>
      </c>
      <c r="B492" s="8">
        <v>117362</v>
      </c>
      <c r="C492" s="8" t="s">
        <v>188</v>
      </c>
      <c r="D492" s="8">
        <v>9166</v>
      </c>
      <c r="E492" s="8" t="s">
        <v>189</v>
      </c>
      <c r="F492" s="8">
        <v>3188774</v>
      </c>
      <c r="G492" s="8">
        <v>4.29</v>
      </c>
      <c r="H492" s="8" t="s">
        <v>190</v>
      </c>
      <c r="I492" s="59">
        <v>45442</v>
      </c>
      <c r="J492" s="8" t="s">
        <v>191</v>
      </c>
      <c r="K492" s="8" t="s">
        <v>192</v>
      </c>
      <c r="L492" s="8" t="s">
        <v>193</v>
      </c>
      <c r="M492" s="8" t="s">
        <v>194</v>
      </c>
      <c r="N492" s="8" t="s">
        <v>195</v>
      </c>
      <c r="O492" s="8" t="s">
        <v>196</v>
      </c>
      <c r="P492" s="8" t="s">
        <v>197</v>
      </c>
      <c r="R492" s="8" t="s">
        <v>199</v>
      </c>
      <c r="S492" s="8" t="s">
        <v>200</v>
      </c>
      <c r="T492" s="8" t="s">
        <v>201</v>
      </c>
      <c r="U492" s="8" t="s">
        <v>202</v>
      </c>
      <c r="W492" s="8" t="s">
        <v>207</v>
      </c>
      <c r="X492" s="8" t="s">
        <v>231</v>
      </c>
      <c r="Y492" s="8">
        <v>4</v>
      </c>
      <c r="Z492" s="8">
        <v>4</v>
      </c>
      <c r="AA492" s="8">
        <v>0</v>
      </c>
      <c r="AB492" s="8">
        <v>0</v>
      </c>
      <c r="AC492" s="8">
        <v>0</v>
      </c>
      <c r="AD492" s="8">
        <v>0</v>
      </c>
      <c r="AE492" s="8">
        <v>0</v>
      </c>
      <c r="AF492" s="8">
        <f t="shared" si="28"/>
        <v>4</v>
      </c>
      <c r="AG492" s="8">
        <f t="shared" si="29"/>
        <v>0</v>
      </c>
      <c r="AH492" s="8">
        <f t="shared" si="30"/>
        <v>4</v>
      </c>
      <c r="AI492" s="8">
        <f t="shared" si="31"/>
        <v>0</v>
      </c>
      <c r="AJ492" s="8" t="s">
        <v>199</v>
      </c>
      <c r="AK492" s="8" t="s">
        <v>205</v>
      </c>
      <c r="AL492" s="8" t="s">
        <v>647</v>
      </c>
    </row>
    <row r="493" spans="1:38" x14ac:dyDescent="0.35">
      <c r="A493" s="8">
        <v>455054</v>
      </c>
      <c r="B493" s="8">
        <v>117362</v>
      </c>
      <c r="C493" s="8" t="s">
        <v>188</v>
      </c>
      <c r="D493" s="8">
        <v>9166</v>
      </c>
      <c r="E493" s="8" t="s">
        <v>189</v>
      </c>
      <c r="F493" s="8">
        <v>3188774</v>
      </c>
      <c r="G493" s="8">
        <v>4.29</v>
      </c>
      <c r="H493" s="8" t="s">
        <v>190</v>
      </c>
      <c r="I493" s="59">
        <v>45442</v>
      </c>
      <c r="J493" s="8" t="s">
        <v>191</v>
      </c>
      <c r="K493" s="8" t="s">
        <v>192</v>
      </c>
      <c r="L493" s="8" t="s">
        <v>193</v>
      </c>
      <c r="M493" s="8" t="s">
        <v>194</v>
      </c>
      <c r="N493" s="8" t="s">
        <v>195</v>
      </c>
      <c r="O493" s="8" t="s">
        <v>196</v>
      </c>
      <c r="P493" s="8" t="s">
        <v>197</v>
      </c>
      <c r="R493" s="8" t="s">
        <v>199</v>
      </c>
      <c r="S493" s="8" t="s">
        <v>200</v>
      </c>
      <c r="T493" s="8" t="s">
        <v>201</v>
      </c>
      <c r="U493" s="8" t="s">
        <v>202</v>
      </c>
      <c r="W493" s="8" t="s">
        <v>207</v>
      </c>
      <c r="X493" s="8" t="s">
        <v>204</v>
      </c>
      <c r="Y493" s="8">
        <v>8</v>
      </c>
      <c r="Z493" s="8">
        <v>8</v>
      </c>
      <c r="AA493" s="8">
        <v>0</v>
      </c>
      <c r="AB493" s="8">
        <v>0</v>
      </c>
      <c r="AC493" s="8">
        <v>0</v>
      </c>
      <c r="AD493" s="8">
        <v>0</v>
      </c>
      <c r="AE493" s="8">
        <v>0</v>
      </c>
      <c r="AF493" s="8">
        <f t="shared" si="28"/>
        <v>8</v>
      </c>
      <c r="AG493" s="8">
        <f t="shared" si="29"/>
        <v>0</v>
      </c>
      <c r="AH493" s="8">
        <f t="shared" si="30"/>
        <v>8</v>
      </c>
      <c r="AI493" s="8">
        <f t="shared" si="31"/>
        <v>0</v>
      </c>
      <c r="AJ493" s="8" t="s">
        <v>199</v>
      </c>
      <c r="AK493" s="8" t="s">
        <v>205</v>
      </c>
      <c r="AL493" s="8" t="s">
        <v>647</v>
      </c>
    </row>
    <row r="494" spans="1:38" x14ac:dyDescent="0.35">
      <c r="A494" s="8">
        <v>455054</v>
      </c>
      <c r="B494" s="8">
        <v>117362</v>
      </c>
      <c r="C494" s="8" t="s">
        <v>188</v>
      </c>
      <c r="D494" s="8">
        <v>9166</v>
      </c>
      <c r="E494" s="8" t="s">
        <v>189</v>
      </c>
      <c r="F494" s="8">
        <v>3188774</v>
      </c>
      <c r="G494" s="8">
        <v>4.29</v>
      </c>
      <c r="H494" s="8" t="s">
        <v>190</v>
      </c>
      <c r="I494" s="59">
        <v>45442</v>
      </c>
      <c r="J494" s="8" t="s">
        <v>191</v>
      </c>
      <c r="K494" s="8" t="s">
        <v>192</v>
      </c>
      <c r="L494" s="8" t="s">
        <v>193</v>
      </c>
      <c r="M494" s="8" t="s">
        <v>194</v>
      </c>
      <c r="N494" s="8" t="s">
        <v>195</v>
      </c>
      <c r="O494" s="8" t="s">
        <v>196</v>
      </c>
      <c r="P494" s="8" t="s">
        <v>197</v>
      </c>
      <c r="R494" s="8" t="s">
        <v>199</v>
      </c>
      <c r="S494" s="8" t="s">
        <v>200</v>
      </c>
      <c r="T494" s="8" t="s">
        <v>201</v>
      </c>
      <c r="U494" s="8" t="s">
        <v>202</v>
      </c>
      <c r="W494" s="8" t="s">
        <v>203</v>
      </c>
      <c r="X494" s="8" t="s">
        <v>204</v>
      </c>
      <c r="Y494" s="8">
        <v>16</v>
      </c>
      <c r="Z494" s="8">
        <v>16</v>
      </c>
      <c r="AA494" s="8">
        <v>11</v>
      </c>
      <c r="AB494" s="8">
        <v>0</v>
      </c>
      <c r="AC494" s="8">
        <v>0</v>
      </c>
      <c r="AD494" s="8">
        <v>0</v>
      </c>
      <c r="AE494" s="8">
        <v>0</v>
      </c>
      <c r="AF494" s="8">
        <f t="shared" si="28"/>
        <v>16</v>
      </c>
      <c r="AG494" s="8">
        <f t="shared" si="29"/>
        <v>0</v>
      </c>
      <c r="AH494" s="8">
        <f t="shared" si="30"/>
        <v>16</v>
      </c>
      <c r="AI494" s="8">
        <f t="shared" si="31"/>
        <v>11</v>
      </c>
      <c r="AJ494" s="8" t="s">
        <v>199</v>
      </c>
      <c r="AK494" s="8" t="s">
        <v>205</v>
      </c>
      <c r="AL494" s="8" t="s">
        <v>647</v>
      </c>
    </row>
    <row r="495" spans="1:38" x14ac:dyDescent="0.35">
      <c r="A495" s="8">
        <v>455054</v>
      </c>
      <c r="B495" s="8">
        <v>117362</v>
      </c>
      <c r="C495" s="8" t="s">
        <v>188</v>
      </c>
      <c r="D495" s="8">
        <v>9166</v>
      </c>
      <c r="E495" s="8" t="s">
        <v>189</v>
      </c>
      <c r="F495" s="8">
        <v>3188774</v>
      </c>
      <c r="G495" s="8">
        <v>4.29</v>
      </c>
      <c r="H495" s="8" t="s">
        <v>190</v>
      </c>
      <c r="I495" s="59">
        <v>45442</v>
      </c>
      <c r="J495" s="8" t="s">
        <v>191</v>
      </c>
      <c r="K495" s="8" t="s">
        <v>192</v>
      </c>
      <c r="L495" s="8" t="s">
        <v>193</v>
      </c>
      <c r="M495" s="8" t="s">
        <v>194</v>
      </c>
      <c r="N495" s="8" t="s">
        <v>195</v>
      </c>
      <c r="O495" s="8" t="s">
        <v>196</v>
      </c>
      <c r="P495" s="8" t="s">
        <v>197</v>
      </c>
      <c r="R495" s="8" t="s">
        <v>199</v>
      </c>
      <c r="S495" s="8" t="s">
        <v>200</v>
      </c>
      <c r="T495" s="8" t="s">
        <v>201</v>
      </c>
      <c r="U495" s="8" t="s">
        <v>202</v>
      </c>
      <c r="W495" s="8" t="s">
        <v>203</v>
      </c>
      <c r="X495" s="8" t="s">
        <v>206</v>
      </c>
      <c r="Y495" s="8">
        <v>3</v>
      </c>
      <c r="Z495" s="8">
        <v>3</v>
      </c>
      <c r="AA495" s="8">
        <v>2</v>
      </c>
      <c r="AB495" s="8">
        <v>0</v>
      </c>
      <c r="AC495" s="8">
        <v>0</v>
      </c>
      <c r="AD495" s="8">
        <v>0</v>
      </c>
      <c r="AE495" s="8">
        <v>0</v>
      </c>
      <c r="AF495" s="8">
        <f t="shared" si="28"/>
        <v>3</v>
      </c>
      <c r="AG495" s="8">
        <f t="shared" si="29"/>
        <v>0</v>
      </c>
      <c r="AH495" s="8">
        <f t="shared" si="30"/>
        <v>3</v>
      </c>
      <c r="AI495" s="8">
        <f t="shared" si="31"/>
        <v>2</v>
      </c>
      <c r="AJ495" s="8" t="s">
        <v>199</v>
      </c>
      <c r="AK495" s="8" t="s">
        <v>205</v>
      </c>
      <c r="AL495" s="8" t="s">
        <v>647</v>
      </c>
    </row>
    <row r="496" spans="1:38" x14ac:dyDescent="0.35">
      <c r="A496" s="8">
        <v>455054</v>
      </c>
      <c r="B496" s="8">
        <v>117362</v>
      </c>
      <c r="C496" s="8" t="s">
        <v>188</v>
      </c>
      <c r="D496" s="8">
        <v>9166</v>
      </c>
      <c r="E496" s="8" t="s">
        <v>189</v>
      </c>
      <c r="F496" s="8">
        <v>3188774</v>
      </c>
      <c r="G496" s="8">
        <v>4.29</v>
      </c>
      <c r="H496" s="8" t="s">
        <v>190</v>
      </c>
      <c r="I496" s="59">
        <v>45442</v>
      </c>
      <c r="J496" s="8" t="s">
        <v>191</v>
      </c>
      <c r="K496" s="8" t="s">
        <v>192</v>
      </c>
      <c r="L496" s="8" t="s">
        <v>193</v>
      </c>
      <c r="M496" s="8" t="s">
        <v>194</v>
      </c>
      <c r="N496" s="8" t="s">
        <v>195</v>
      </c>
      <c r="O496" s="8" t="s">
        <v>196</v>
      </c>
      <c r="P496" s="8" t="s">
        <v>197</v>
      </c>
      <c r="R496" s="8" t="s">
        <v>199</v>
      </c>
      <c r="S496" s="8" t="s">
        <v>200</v>
      </c>
      <c r="T496" s="8" t="s">
        <v>201</v>
      </c>
      <c r="U496" s="8" t="s">
        <v>202</v>
      </c>
      <c r="W496" s="8" t="s">
        <v>207</v>
      </c>
      <c r="X496" s="8" t="s">
        <v>209</v>
      </c>
      <c r="Y496" s="8">
        <v>34</v>
      </c>
      <c r="Z496" s="8">
        <v>34</v>
      </c>
      <c r="AA496" s="8">
        <v>6</v>
      </c>
      <c r="AB496" s="8">
        <v>0</v>
      </c>
      <c r="AC496" s="8">
        <v>0</v>
      </c>
      <c r="AD496" s="8">
        <v>0</v>
      </c>
      <c r="AE496" s="8">
        <v>0</v>
      </c>
      <c r="AF496" s="8">
        <f t="shared" si="28"/>
        <v>34</v>
      </c>
      <c r="AG496" s="8">
        <f t="shared" si="29"/>
        <v>0</v>
      </c>
      <c r="AH496" s="8">
        <f t="shared" si="30"/>
        <v>34</v>
      </c>
      <c r="AI496" s="8">
        <f t="shared" si="31"/>
        <v>6</v>
      </c>
      <c r="AJ496" s="8" t="s">
        <v>199</v>
      </c>
      <c r="AK496" s="8" t="s">
        <v>205</v>
      </c>
      <c r="AL496" s="8" t="s">
        <v>647</v>
      </c>
    </row>
    <row r="497" spans="1:38" x14ac:dyDescent="0.35">
      <c r="A497" s="8">
        <v>455054</v>
      </c>
      <c r="B497" s="8">
        <v>117362</v>
      </c>
      <c r="C497" s="8" t="s">
        <v>188</v>
      </c>
      <c r="D497" s="8">
        <v>9166</v>
      </c>
      <c r="E497" s="8" t="s">
        <v>189</v>
      </c>
      <c r="F497" s="8">
        <v>3188774</v>
      </c>
      <c r="G497" s="8">
        <v>4.29</v>
      </c>
      <c r="H497" s="8" t="s">
        <v>190</v>
      </c>
      <c r="I497" s="59">
        <v>45442</v>
      </c>
      <c r="J497" s="8" t="s">
        <v>191</v>
      </c>
      <c r="K497" s="8" t="s">
        <v>192</v>
      </c>
      <c r="L497" s="8" t="s">
        <v>193</v>
      </c>
      <c r="M497" s="8" t="s">
        <v>194</v>
      </c>
      <c r="N497" s="8" t="s">
        <v>195</v>
      </c>
      <c r="O497" s="8" t="s">
        <v>196</v>
      </c>
      <c r="P497" s="8" t="s">
        <v>197</v>
      </c>
      <c r="R497" s="8" t="s">
        <v>199</v>
      </c>
      <c r="S497" s="8" t="s">
        <v>200</v>
      </c>
      <c r="T497" s="8" t="s">
        <v>201</v>
      </c>
      <c r="U497" s="8" t="s">
        <v>202</v>
      </c>
      <c r="W497" s="8" t="s">
        <v>207</v>
      </c>
      <c r="X497" s="8" t="s">
        <v>1119</v>
      </c>
      <c r="Y497" s="8">
        <v>2</v>
      </c>
      <c r="Z497" s="8">
        <v>2</v>
      </c>
      <c r="AA497" s="8">
        <v>0</v>
      </c>
      <c r="AB497" s="8">
        <v>0</v>
      </c>
      <c r="AC497" s="8">
        <v>0</v>
      </c>
      <c r="AD497" s="8">
        <v>0</v>
      </c>
      <c r="AE497" s="8">
        <v>0</v>
      </c>
      <c r="AF497" s="8">
        <f t="shared" si="28"/>
        <v>2</v>
      </c>
      <c r="AG497" s="8">
        <f t="shared" si="29"/>
        <v>0</v>
      </c>
      <c r="AH497" s="8">
        <f t="shared" si="30"/>
        <v>2</v>
      </c>
      <c r="AI497" s="8">
        <f t="shared" si="31"/>
        <v>0</v>
      </c>
      <c r="AJ497" s="8" t="s">
        <v>199</v>
      </c>
      <c r="AK497" s="8" t="s">
        <v>205</v>
      </c>
      <c r="AL497" s="8" t="s">
        <v>647</v>
      </c>
    </row>
    <row r="498" spans="1:38" x14ac:dyDescent="0.35">
      <c r="A498" s="8">
        <v>455054</v>
      </c>
      <c r="B498" s="8">
        <v>117362</v>
      </c>
      <c r="C498" s="8" t="s">
        <v>188</v>
      </c>
      <c r="D498" s="8">
        <v>9166</v>
      </c>
      <c r="E498" s="8" t="s">
        <v>189</v>
      </c>
      <c r="F498" s="8">
        <v>3188774</v>
      </c>
      <c r="G498" s="8">
        <v>4.29</v>
      </c>
      <c r="H498" s="8" t="s">
        <v>190</v>
      </c>
      <c r="I498" s="59">
        <v>45442</v>
      </c>
      <c r="J498" s="8" t="s">
        <v>191</v>
      </c>
      <c r="K498" s="8" t="s">
        <v>192</v>
      </c>
      <c r="L498" s="8" t="s">
        <v>193</v>
      </c>
      <c r="M498" s="8" t="s">
        <v>194</v>
      </c>
      <c r="N498" s="8" t="s">
        <v>195</v>
      </c>
      <c r="O498" s="8" t="s">
        <v>196</v>
      </c>
      <c r="P498" s="8" t="s">
        <v>197</v>
      </c>
      <c r="R498" s="8" t="s">
        <v>199</v>
      </c>
      <c r="S498" s="8" t="s">
        <v>200</v>
      </c>
      <c r="T498" s="8" t="s">
        <v>201</v>
      </c>
      <c r="U498" s="8" t="s">
        <v>202</v>
      </c>
      <c r="W498" s="8" t="s">
        <v>203</v>
      </c>
      <c r="X498" s="8" t="s">
        <v>1120</v>
      </c>
      <c r="Y498" s="8">
        <v>1</v>
      </c>
      <c r="Z498" s="8">
        <v>1</v>
      </c>
      <c r="AA498" s="8">
        <v>0</v>
      </c>
      <c r="AB498" s="8">
        <v>0</v>
      </c>
      <c r="AC498" s="8">
        <v>0</v>
      </c>
      <c r="AD498" s="8">
        <v>0</v>
      </c>
      <c r="AE498" s="8">
        <v>0</v>
      </c>
      <c r="AF498" s="8">
        <f t="shared" si="28"/>
        <v>1</v>
      </c>
      <c r="AG498" s="8">
        <f t="shared" si="29"/>
        <v>0</v>
      </c>
      <c r="AH498" s="8">
        <f t="shared" si="30"/>
        <v>1</v>
      </c>
      <c r="AI498" s="8">
        <f t="shared" si="31"/>
        <v>0</v>
      </c>
      <c r="AJ498" s="8" t="s">
        <v>199</v>
      </c>
      <c r="AK498" s="8" t="s">
        <v>205</v>
      </c>
      <c r="AL498" s="8" t="s">
        <v>647</v>
      </c>
    </row>
    <row r="499" spans="1:38" x14ac:dyDescent="0.35">
      <c r="A499" s="8">
        <v>455054</v>
      </c>
      <c r="B499" s="8">
        <v>117362</v>
      </c>
      <c r="C499" s="8" t="s">
        <v>188</v>
      </c>
      <c r="D499" s="8">
        <v>9166</v>
      </c>
      <c r="E499" s="8" t="s">
        <v>189</v>
      </c>
      <c r="F499" s="8">
        <v>3188774</v>
      </c>
      <c r="G499" s="8">
        <v>4.29</v>
      </c>
      <c r="H499" s="8" t="s">
        <v>190</v>
      </c>
      <c r="I499" s="59">
        <v>45442</v>
      </c>
      <c r="J499" s="8" t="s">
        <v>191</v>
      </c>
      <c r="K499" s="8" t="s">
        <v>192</v>
      </c>
      <c r="L499" s="8" t="s">
        <v>193</v>
      </c>
      <c r="M499" s="8" t="s">
        <v>194</v>
      </c>
      <c r="N499" s="8" t="s">
        <v>195</v>
      </c>
      <c r="O499" s="8" t="s">
        <v>196</v>
      </c>
      <c r="P499" s="8" t="s">
        <v>197</v>
      </c>
      <c r="R499" s="8" t="s">
        <v>199</v>
      </c>
      <c r="S499" s="8" t="s">
        <v>200</v>
      </c>
      <c r="T499" s="8" t="s">
        <v>201</v>
      </c>
      <c r="U499" s="8" t="s">
        <v>202</v>
      </c>
      <c r="W499" s="8" t="s">
        <v>207</v>
      </c>
      <c r="X499" s="8" t="s">
        <v>208</v>
      </c>
      <c r="Y499" s="8">
        <v>1</v>
      </c>
      <c r="Z499" s="8">
        <v>1</v>
      </c>
      <c r="AA499" s="8">
        <v>1</v>
      </c>
      <c r="AB499" s="8">
        <v>0</v>
      </c>
      <c r="AC499" s="8">
        <v>0</v>
      </c>
      <c r="AD499" s="8">
        <v>0</v>
      </c>
      <c r="AE499" s="8">
        <v>0</v>
      </c>
      <c r="AF499" s="8">
        <f t="shared" si="28"/>
        <v>1</v>
      </c>
      <c r="AG499" s="8">
        <f t="shared" si="29"/>
        <v>0</v>
      </c>
      <c r="AH499" s="8">
        <f t="shared" si="30"/>
        <v>1</v>
      </c>
      <c r="AI499" s="8">
        <f t="shared" si="31"/>
        <v>1</v>
      </c>
      <c r="AJ499" s="8" t="s">
        <v>199</v>
      </c>
      <c r="AK499" s="8" t="s">
        <v>205</v>
      </c>
      <c r="AL499" s="8" t="s">
        <v>647</v>
      </c>
    </row>
    <row r="500" spans="1:38" x14ac:dyDescent="0.35">
      <c r="A500" s="8">
        <v>448305</v>
      </c>
      <c r="B500" s="8">
        <v>129425</v>
      </c>
      <c r="C500" s="8" t="s">
        <v>188</v>
      </c>
      <c r="D500" s="8">
        <v>92649</v>
      </c>
      <c r="E500" s="8" t="s">
        <v>1121</v>
      </c>
      <c r="F500" s="8">
        <v>3196809</v>
      </c>
      <c r="G500" s="8">
        <v>0.01</v>
      </c>
      <c r="H500" s="8" t="s">
        <v>293</v>
      </c>
      <c r="I500" s="59">
        <v>45460</v>
      </c>
      <c r="J500" s="8" t="s">
        <v>202</v>
      </c>
      <c r="K500" s="8" t="s">
        <v>213</v>
      </c>
      <c r="L500" s="8" t="s">
        <v>193</v>
      </c>
      <c r="M500" s="8" t="s">
        <v>194</v>
      </c>
      <c r="N500" s="8" t="s">
        <v>195</v>
      </c>
      <c r="O500" s="8" t="s">
        <v>210</v>
      </c>
      <c r="P500" s="8" t="s">
        <v>1122</v>
      </c>
      <c r="R500" s="8" t="s">
        <v>188</v>
      </c>
      <c r="S500" s="8" t="s">
        <v>1123</v>
      </c>
      <c r="T500" s="8" t="s">
        <v>201</v>
      </c>
      <c r="U500" s="8" t="s">
        <v>202</v>
      </c>
      <c r="W500" s="8" t="s">
        <v>207</v>
      </c>
      <c r="X500" s="8" t="s">
        <v>231</v>
      </c>
      <c r="Y500" s="8">
        <v>4</v>
      </c>
      <c r="Z500" s="8">
        <v>4</v>
      </c>
      <c r="AA500" s="8">
        <v>0</v>
      </c>
      <c r="AB500" s="8">
        <v>0</v>
      </c>
      <c r="AC500" s="8">
        <v>0</v>
      </c>
      <c r="AD500" s="8">
        <v>0</v>
      </c>
      <c r="AE500" s="8">
        <v>0</v>
      </c>
      <c r="AF500" s="8">
        <f t="shared" si="28"/>
        <v>4</v>
      </c>
      <c r="AG500" s="8">
        <f t="shared" si="29"/>
        <v>0</v>
      </c>
      <c r="AH500" s="8">
        <f t="shared" si="30"/>
        <v>4</v>
      </c>
      <c r="AI500" s="8">
        <f t="shared" si="31"/>
        <v>0</v>
      </c>
      <c r="AJ500" s="8" t="s">
        <v>188</v>
      </c>
      <c r="AK500" s="8" t="s">
        <v>217</v>
      </c>
      <c r="AL500" s="8" t="s">
        <v>647</v>
      </c>
    </row>
    <row r="501" spans="1:38" x14ac:dyDescent="0.35">
      <c r="A501" s="8">
        <v>446176</v>
      </c>
      <c r="B501" s="8">
        <v>130579</v>
      </c>
      <c r="C501" s="8" t="s">
        <v>188</v>
      </c>
      <c r="D501" s="8">
        <v>92650</v>
      </c>
      <c r="E501" s="8" t="s">
        <v>588</v>
      </c>
      <c r="F501" s="8">
        <v>3196810</v>
      </c>
      <c r="G501" s="8">
        <v>0.16</v>
      </c>
      <c r="H501" s="8" t="s">
        <v>190</v>
      </c>
      <c r="I501" s="59">
        <v>45468</v>
      </c>
      <c r="J501" s="8" t="s">
        <v>202</v>
      </c>
      <c r="K501" s="8" t="s">
        <v>213</v>
      </c>
      <c r="L501" s="8" t="s">
        <v>193</v>
      </c>
      <c r="M501" s="8" t="s">
        <v>195</v>
      </c>
      <c r="N501" s="8" t="s">
        <v>195</v>
      </c>
      <c r="O501" s="8" t="s">
        <v>196</v>
      </c>
      <c r="P501" s="8" t="s">
        <v>589</v>
      </c>
      <c r="R501" s="8" t="s">
        <v>188</v>
      </c>
      <c r="S501" s="8" t="s">
        <v>590</v>
      </c>
      <c r="T501" s="8" t="s">
        <v>201</v>
      </c>
      <c r="U501" s="8" t="s">
        <v>202</v>
      </c>
      <c r="V501" s="59">
        <v>45574</v>
      </c>
      <c r="W501" s="8" t="s">
        <v>203</v>
      </c>
      <c r="X501" s="8" t="s">
        <v>554</v>
      </c>
      <c r="Y501" s="8">
        <v>0</v>
      </c>
      <c r="Z501" s="8">
        <v>0</v>
      </c>
      <c r="AA501" s="8">
        <v>0</v>
      </c>
      <c r="AB501" s="8">
        <v>0</v>
      </c>
      <c r="AC501" s="8">
        <v>1</v>
      </c>
      <c r="AD501" s="8">
        <v>1</v>
      </c>
      <c r="AE501" s="8">
        <v>1</v>
      </c>
      <c r="AF501" s="8">
        <f t="shared" si="28"/>
        <v>0</v>
      </c>
      <c r="AG501" s="8">
        <f t="shared" si="29"/>
        <v>0</v>
      </c>
      <c r="AH501" s="8">
        <f t="shared" si="30"/>
        <v>0</v>
      </c>
      <c r="AI501" s="8">
        <f t="shared" si="31"/>
        <v>0</v>
      </c>
      <c r="AJ501" s="8" t="s">
        <v>188</v>
      </c>
      <c r="AK501" s="8" t="s">
        <v>217</v>
      </c>
      <c r="AL501" s="8" t="s">
        <v>647</v>
      </c>
    </row>
    <row r="502" spans="1:38" x14ac:dyDescent="0.35">
      <c r="A502" s="8">
        <v>446176</v>
      </c>
      <c r="B502" s="8">
        <v>130579</v>
      </c>
      <c r="C502" s="8" t="s">
        <v>188</v>
      </c>
      <c r="D502" s="8">
        <v>92650</v>
      </c>
      <c r="E502" s="8" t="s">
        <v>588</v>
      </c>
      <c r="F502" s="8">
        <v>3196810</v>
      </c>
      <c r="G502" s="8">
        <v>0.16</v>
      </c>
      <c r="H502" s="8" t="s">
        <v>190</v>
      </c>
      <c r="I502" s="59">
        <v>45468</v>
      </c>
      <c r="J502" s="8" t="s">
        <v>202</v>
      </c>
      <c r="K502" s="8" t="s">
        <v>213</v>
      </c>
      <c r="L502" s="8" t="s">
        <v>193</v>
      </c>
      <c r="M502" s="8" t="s">
        <v>195</v>
      </c>
      <c r="N502" s="8" t="s">
        <v>195</v>
      </c>
      <c r="O502" s="8" t="s">
        <v>196</v>
      </c>
      <c r="P502" s="8" t="s">
        <v>589</v>
      </c>
      <c r="R502" s="8" t="s">
        <v>188</v>
      </c>
      <c r="S502" s="8" t="s">
        <v>590</v>
      </c>
      <c r="T502" s="8" t="s">
        <v>201</v>
      </c>
      <c r="U502" s="8" t="s">
        <v>202</v>
      </c>
      <c r="V502" s="59">
        <v>45574</v>
      </c>
      <c r="W502" s="8" t="s">
        <v>203</v>
      </c>
      <c r="X502" s="8" t="s">
        <v>229</v>
      </c>
      <c r="Y502" s="8">
        <v>1</v>
      </c>
      <c r="Z502" s="8">
        <v>1</v>
      </c>
      <c r="AA502" s="8">
        <v>1</v>
      </c>
      <c r="AB502" s="8">
        <v>0</v>
      </c>
      <c r="AC502" s="8">
        <v>0</v>
      </c>
      <c r="AD502" s="8">
        <v>0</v>
      </c>
      <c r="AE502" s="8">
        <v>0</v>
      </c>
      <c r="AF502" s="8">
        <f t="shared" si="28"/>
        <v>1</v>
      </c>
      <c r="AG502" s="8">
        <f t="shared" si="29"/>
        <v>0</v>
      </c>
      <c r="AH502" s="8">
        <f t="shared" si="30"/>
        <v>1</v>
      </c>
      <c r="AI502" s="8">
        <f t="shared" si="31"/>
        <v>1</v>
      </c>
      <c r="AJ502" s="8" t="s">
        <v>188</v>
      </c>
      <c r="AK502" s="8" t="s">
        <v>217</v>
      </c>
      <c r="AL502" s="8" t="s">
        <v>647</v>
      </c>
    </row>
    <row r="503" spans="1:38" x14ac:dyDescent="0.35">
      <c r="A503" s="8">
        <v>446176</v>
      </c>
      <c r="B503" s="8">
        <v>130579</v>
      </c>
      <c r="C503" s="8" t="s">
        <v>188</v>
      </c>
      <c r="D503" s="8">
        <v>92650</v>
      </c>
      <c r="E503" s="8" t="s">
        <v>588</v>
      </c>
      <c r="F503" s="8">
        <v>3196810</v>
      </c>
      <c r="G503" s="8">
        <v>0.16</v>
      </c>
      <c r="H503" s="8" t="s">
        <v>190</v>
      </c>
      <c r="I503" s="59">
        <v>45468</v>
      </c>
      <c r="J503" s="8" t="s">
        <v>202</v>
      </c>
      <c r="K503" s="8" t="s">
        <v>213</v>
      </c>
      <c r="L503" s="8" t="s">
        <v>193</v>
      </c>
      <c r="M503" s="8" t="s">
        <v>195</v>
      </c>
      <c r="N503" s="8" t="s">
        <v>195</v>
      </c>
      <c r="O503" s="8" t="s">
        <v>196</v>
      </c>
      <c r="P503" s="8" t="s">
        <v>589</v>
      </c>
      <c r="R503" s="8" t="s">
        <v>188</v>
      </c>
      <c r="S503" s="8" t="s">
        <v>590</v>
      </c>
      <c r="T503" s="8" t="s">
        <v>201</v>
      </c>
      <c r="U503" s="8" t="s">
        <v>202</v>
      </c>
      <c r="V503" s="59">
        <v>45574</v>
      </c>
      <c r="W503" s="8" t="s">
        <v>203</v>
      </c>
      <c r="X503" s="8" t="s">
        <v>206</v>
      </c>
      <c r="Y503" s="8">
        <v>1</v>
      </c>
      <c r="Z503" s="8">
        <v>1</v>
      </c>
      <c r="AA503" s="8">
        <v>1</v>
      </c>
      <c r="AB503" s="8">
        <v>0</v>
      </c>
      <c r="AC503" s="8">
        <v>0</v>
      </c>
      <c r="AD503" s="8">
        <v>0</v>
      </c>
      <c r="AE503" s="8">
        <v>0</v>
      </c>
      <c r="AF503" s="8">
        <f t="shared" si="28"/>
        <v>1</v>
      </c>
      <c r="AG503" s="8">
        <f t="shared" si="29"/>
        <v>0</v>
      </c>
      <c r="AH503" s="8">
        <f t="shared" si="30"/>
        <v>1</v>
      </c>
      <c r="AI503" s="8">
        <f t="shared" si="31"/>
        <v>1</v>
      </c>
      <c r="AJ503" s="8" t="s">
        <v>188</v>
      </c>
      <c r="AK503" s="8" t="s">
        <v>217</v>
      </c>
      <c r="AL503" s="8" t="s">
        <v>647</v>
      </c>
    </row>
    <row r="504" spans="1:38" x14ac:dyDescent="0.35">
      <c r="A504" s="8">
        <v>452113</v>
      </c>
      <c r="B504" s="8">
        <v>113514</v>
      </c>
      <c r="C504" s="8" t="s">
        <v>188</v>
      </c>
      <c r="D504" s="8">
        <v>92651</v>
      </c>
      <c r="E504" s="8" t="s">
        <v>1124</v>
      </c>
      <c r="F504" s="8">
        <v>3196811</v>
      </c>
      <c r="G504" s="8">
        <v>0.17</v>
      </c>
      <c r="H504" s="8" t="s">
        <v>190</v>
      </c>
      <c r="I504" s="59">
        <v>45468</v>
      </c>
      <c r="J504" s="8" t="s">
        <v>202</v>
      </c>
      <c r="K504" s="8" t="s">
        <v>213</v>
      </c>
      <c r="L504" s="8" t="s">
        <v>193</v>
      </c>
      <c r="M504" s="8" t="s">
        <v>223</v>
      </c>
      <c r="N504" s="8" t="s">
        <v>195</v>
      </c>
      <c r="O504" s="8" t="s">
        <v>224</v>
      </c>
      <c r="P504" s="8" t="s">
        <v>1125</v>
      </c>
      <c r="Q504" s="8" t="s">
        <v>412</v>
      </c>
      <c r="R504" s="8" t="s">
        <v>319</v>
      </c>
      <c r="S504" s="8" t="s">
        <v>1126</v>
      </c>
      <c r="T504" s="8" t="s">
        <v>201</v>
      </c>
      <c r="U504" s="8" t="s">
        <v>191</v>
      </c>
      <c r="W504" s="8" t="s">
        <v>559</v>
      </c>
      <c r="X504" s="8" t="s">
        <v>204</v>
      </c>
      <c r="Y504" s="8">
        <v>1</v>
      </c>
      <c r="Z504" s="8">
        <v>1</v>
      </c>
      <c r="AA504" s="8">
        <v>0</v>
      </c>
      <c r="AB504" s="8">
        <v>0</v>
      </c>
      <c r="AC504" s="8">
        <v>0</v>
      </c>
      <c r="AD504" s="8">
        <v>0</v>
      </c>
      <c r="AE504" s="8">
        <v>0</v>
      </c>
      <c r="AF504" s="8">
        <f t="shared" si="28"/>
        <v>1</v>
      </c>
      <c r="AG504" s="8">
        <f t="shared" si="29"/>
        <v>0</v>
      </c>
      <c r="AH504" s="8">
        <f t="shared" si="30"/>
        <v>1</v>
      </c>
      <c r="AI504" s="8">
        <f t="shared" si="31"/>
        <v>0</v>
      </c>
      <c r="AJ504" s="8" t="s">
        <v>658</v>
      </c>
      <c r="AK504" s="8" t="s">
        <v>241</v>
      </c>
      <c r="AL504" s="8" t="s">
        <v>647</v>
      </c>
    </row>
    <row r="505" spans="1:38" x14ac:dyDescent="0.35">
      <c r="A505" s="8">
        <v>458656</v>
      </c>
      <c r="B505" s="8">
        <v>110987</v>
      </c>
      <c r="C505" s="8" t="s">
        <v>188</v>
      </c>
      <c r="D505" s="8">
        <v>92652</v>
      </c>
      <c r="E505" s="8" t="s">
        <v>1127</v>
      </c>
      <c r="F505" s="8">
        <v>3196812</v>
      </c>
      <c r="G505" s="8">
        <v>1.23</v>
      </c>
      <c r="H505" s="8" t="s">
        <v>190</v>
      </c>
      <c r="I505" s="59">
        <v>45460</v>
      </c>
      <c r="J505" s="8" t="s">
        <v>202</v>
      </c>
      <c r="K505" s="8" t="s">
        <v>213</v>
      </c>
      <c r="L505" s="8" t="s">
        <v>193</v>
      </c>
      <c r="M505" s="8" t="s">
        <v>195</v>
      </c>
      <c r="N505" s="8" t="s">
        <v>195</v>
      </c>
      <c r="O505" s="8" t="s">
        <v>196</v>
      </c>
      <c r="P505" s="8" t="s">
        <v>1128</v>
      </c>
      <c r="R505" s="8" t="s">
        <v>307</v>
      </c>
      <c r="S505" s="8" t="s">
        <v>1129</v>
      </c>
      <c r="T505" s="8" t="s">
        <v>201</v>
      </c>
      <c r="U505" s="8" t="s">
        <v>202</v>
      </c>
      <c r="W505" s="8" t="s">
        <v>203</v>
      </c>
      <c r="X505" s="8" t="s">
        <v>229</v>
      </c>
      <c r="Y505" s="8">
        <v>0</v>
      </c>
      <c r="Z505" s="8">
        <v>0</v>
      </c>
      <c r="AA505" s="8">
        <v>0</v>
      </c>
      <c r="AB505" s="8">
        <v>0</v>
      </c>
      <c r="AC505" s="8">
        <v>1</v>
      </c>
      <c r="AD505" s="8">
        <v>1</v>
      </c>
      <c r="AE505" s="8">
        <v>0</v>
      </c>
      <c r="AF505" s="8">
        <f t="shared" si="28"/>
        <v>0</v>
      </c>
      <c r="AG505" s="8">
        <f t="shared" si="29"/>
        <v>1</v>
      </c>
      <c r="AH505" s="8">
        <f t="shared" si="30"/>
        <v>-1</v>
      </c>
      <c r="AI505" s="8">
        <f t="shared" si="31"/>
        <v>0</v>
      </c>
      <c r="AJ505" s="8" t="s">
        <v>658</v>
      </c>
      <c r="AK505" s="8" t="s">
        <v>241</v>
      </c>
      <c r="AL505" s="8" t="s">
        <v>647</v>
      </c>
    </row>
    <row r="506" spans="1:38" x14ac:dyDescent="0.35">
      <c r="A506" s="8">
        <v>458656</v>
      </c>
      <c r="B506" s="8">
        <v>110987</v>
      </c>
      <c r="C506" s="8" t="s">
        <v>188</v>
      </c>
      <c r="D506" s="8">
        <v>92652</v>
      </c>
      <c r="E506" s="8" t="s">
        <v>1127</v>
      </c>
      <c r="F506" s="8">
        <v>3196812</v>
      </c>
      <c r="G506" s="8">
        <v>1.23</v>
      </c>
      <c r="H506" s="8" t="s">
        <v>190</v>
      </c>
      <c r="I506" s="59">
        <v>45460</v>
      </c>
      <c r="J506" s="8" t="s">
        <v>202</v>
      </c>
      <c r="K506" s="8" t="s">
        <v>213</v>
      </c>
      <c r="L506" s="8" t="s">
        <v>193</v>
      </c>
      <c r="M506" s="8" t="s">
        <v>195</v>
      </c>
      <c r="N506" s="8" t="s">
        <v>195</v>
      </c>
      <c r="O506" s="8" t="s">
        <v>196</v>
      </c>
      <c r="P506" s="8" t="s">
        <v>1128</v>
      </c>
      <c r="R506" s="8" t="s">
        <v>307</v>
      </c>
      <c r="S506" s="8" t="s">
        <v>1129</v>
      </c>
      <c r="T506" s="8" t="s">
        <v>201</v>
      </c>
      <c r="U506" s="8" t="s">
        <v>202</v>
      </c>
      <c r="W506" s="8" t="s">
        <v>203</v>
      </c>
      <c r="X506" s="8" t="s">
        <v>554</v>
      </c>
      <c r="Y506" s="8">
        <v>1</v>
      </c>
      <c r="Z506" s="8">
        <v>1</v>
      </c>
      <c r="AA506" s="8">
        <v>0</v>
      </c>
      <c r="AB506" s="8">
        <v>0</v>
      </c>
      <c r="AC506" s="8">
        <v>0</v>
      </c>
      <c r="AD506" s="8">
        <v>0</v>
      </c>
      <c r="AE506" s="8">
        <v>0</v>
      </c>
      <c r="AF506" s="8">
        <f t="shared" si="28"/>
        <v>1</v>
      </c>
      <c r="AG506" s="8">
        <f t="shared" si="29"/>
        <v>0</v>
      </c>
      <c r="AH506" s="8">
        <f t="shared" si="30"/>
        <v>1</v>
      </c>
      <c r="AI506" s="8">
        <f t="shared" si="31"/>
        <v>0</v>
      </c>
      <c r="AJ506" s="8" t="s">
        <v>658</v>
      </c>
      <c r="AK506" s="8" t="s">
        <v>241</v>
      </c>
      <c r="AL506" s="8" t="s">
        <v>647</v>
      </c>
    </row>
    <row r="507" spans="1:38" x14ac:dyDescent="0.35">
      <c r="A507" s="8">
        <v>458606</v>
      </c>
      <c r="B507" s="8">
        <v>114674</v>
      </c>
      <c r="C507" s="8" t="s">
        <v>188</v>
      </c>
      <c r="D507" s="8">
        <v>85342</v>
      </c>
      <c r="E507" s="8" t="s">
        <v>1130</v>
      </c>
      <c r="F507" s="8">
        <v>3197209</v>
      </c>
      <c r="G507" s="8">
        <v>0.21</v>
      </c>
      <c r="H507" s="8" t="s">
        <v>190</v>
      </c>
      <c r="I507" s="59">
        <v>45450</v>
      </c>
      <c r="J507" s="8" t="s">
        <v>191</v>
      </c>
      <c r="K507" s="8" t="s">
        <v>213</v>
      </c>
      <c r="L507" s="8" t="s">
        <v>193</v>
      </c>
      <c r="M507" s="8" t="s">
        <v>194</v>
      </c>
      <c r="N507" s="8" t="s">
        <v>195</v>
      </c>
      <c r="O507" s="8" t="s">
        <v>196</v>
      </c>
      <c r="P507" s="8" t="s">
        <v>1131</v>
      </c>
      <c r="R507" s="8" t="s">
        <v>1132</v>
      </c>
      <c r="S507" s="8" t="s">
        <v>1133</v>
      </c>
      <c r="T507" s="8" t="s">
        <v>201</v>
      </c>
      <c r="U507" s="8" t="s">
        <v>202</v>
      </c>
      <c r="W507" s="8" t="s">
        <v>203</v>
      </c>
      <c r="X507" s="8" t="s">
        <v>206</v>
      </c>
      <c r="Y507" s="8">
        <v>3</v>
      </c>
      <c r="Z507" s="8">
        <v>3</v>
      </c>
      <c r="AA507" s="8">
        <v>0</v>
      </c>
      <c r="AB507" s="8">
        <v>0</v>
      </c>
      <c r="AC507" s="8">
        <v>0</v>
      </c>
      <c r="AD507" s="8">
        <v>0</v>
      </c>
      <c r="AE507" s="8">
        <v>0</v>
      </c>
      <c r="AF507" s="8">
        <f t="shared" si="28"/>
        <v>3</v>
      </c>
      <c r="AG507" s="8">
        <f t="shared" si="29"/>
        <v>0</v>
      </c>
      <c r="AH507" s="8">
        <f t="shared" si="30"/>
        <v>3</v>
      </c>
      <c r="AI507" s="8">
        <f t="shared" si="31"/>
        <v>0</v>
      </c>
      <c r="AJ507" s="8" t="s">
        <v>658</v>
      </c>
      <c r="AK507" s="8" t="s">
        <v>241</v>
      </c>
      <c r="AL507" s="8" t="s">
        <v>647</v>
      </c>
    </row>
    <row r="508" spans="1:38" x14ac:dyDescent="0.35">
      <c r="A508" s="8">
        <v>458606</v>
      </c>
      <c r="B508" s="8">
        <v>114674</v>
      </c>
      <c r="C508" s="8" t="s">
        <v>188</v>
      </c>
      <c r="D508" s="8">
        <v>85342</v>
      </c>
      <c r="E508" s="8" t="s">
        <v>1130</v>
      </c>
      <c r="F508" s="8">
        <v>3197209</v>
      </c>
      <c r="G508" s="8">
        <v>0.21</v>
      </c>
      <c r="H508" s="8" t="s">
        <v>190</v>
      </c>
      <c r="I508" s="59">
        <v>45450</v>
      </c>
      <c r="J508" s="8" t="s">
        <v>191</v>
      </c>
      <c r="K508" s="8" t="s">
        <v>213</v>
      </c>
      <c r="L508" s="8" t="s">
        <v>193</v>
      </c>
      <c r="M508" s="8" t="s">
        <v>194</v>
      </c>
      <c r="N508" s="8" t="s">
        <v>195</v>
      </c>
      <c r="O508" s="8" t="s">
        <v>196</v>
      </c>
      <c r="P508" s="8" t="s">
        <v>1131</v>
      </c>
      <c r="R508" s="8" t="s">
        <v>1132</v>
      </c>
      <c r="S508" s="8" t="s">
        <v>1133</v>
      </c>
      <c r="T508" s="8" t="s">
        <v>201</v>
      </c>
      <c r="U508" s="8" t="s">
        <v>202</v>
      </c>
      <c r="W508" s="8" t="s">
        <v>203</v>
      </c>
      <c r="X508" s="8" t="s">
        <v>211</v>
      </c>
      <c r="Y508" s="8">
        <v>1</v>
      </c>
      <c r="Z508" s="8">
        <v>1</v>
      </c>
      <c r="AA508" s="8">
        <v>0</v>
      </c>
      <c r="AB508" s="8">
        <v>0</v>
      </c>
      <c r="AC508" s="8">
        <v>0</v>
      </c>
      <c r="AD508" s="8">
        <v>0</v>
      </c>
      <c r="AE508" s="8">
        <v>0</v>
      </c>
      <c r="AF508" s="8">
        <f t="shared" si="28"/>
        <v>1</v>
      </c>
      <c r="AG508" s="8">
        <f t="shared" si="29"/>
        <v>0</v>
      </c>
      <c r="AH508" s="8">
        <f t="shared" si="30"/>
        <v>1</v>
      </c>
      <c r="AI508" s="8">
        <f t="shared" si="31"/>
        <v>0</v>
      </c>
      <c r="AJ508" s="8" t="s">
        <v>658</v>
      </c>
      <c r="AK508" s="8" t="s">
        <v>241</v>
      </c>
      <c r="AL508" s="8" t="s">
        <v>647</v>
      </c>
    </row>
    <row r="509" spans="1:38" x14ac:dyDescent="0.35">
      <c r="A509" s="8">
        <v>460573</v>
      </c>
      <c r="B509" s="8">
        <v>114402</v>
      </c>
      <c r="C509" s="8" t="s">
        <v>188</v>
      </c>
      <c r="D509" s="8">
        <v>77308</v>
      </c>
      <c r="E509" s="8" t="s">
        <v>1134</v>
      </c>
      <c r="F509" s="8">
        <v>3197213</v>
      </c>
      <c r="G509" s="8">
        <v>0.01</v>
      </c>
      <c r="H509" s="8" t="s">
        <v>293</v>
      </c>
      <c r="I509" s="59">
        <v>45468</v>
      </c>
      <c r="J509" s="8" t="s">
        <v>191</v>
      </c>
      <c r="K509" s="8" t="s">
        <v>213</v>
      </c>
      <c r="L509" s="8" t="s">
        <v>193</v>
      </c>
      <c r="M509" s="8" t="s">
        <v>214</v>
      </c>
      <c r="N509" s="8" t="s">
        <v>195</v>
      </c>
      <c r="O509" s="8" t="s">
        <v>196</v>
      </c>
      <c r="P509" s="8" t="s">
        <v>978</v>
      </c>
      <c r="R509" s="8" t="s">
        <v>319</v>
      </c>
      <c r="S509" s="8" t="s">
        <v>1135</v>
      </c>
      <c r="T509" s="8" t="s">
        <v>201</v>
      </c>
      <c r="U509" s="8" t="s">
        <v>202</v>
      </c>
      <c r="W509" s="8" t="s">
        <v>203</v>
      </c>
      <c r="X509" s="8" t="s">
        <v>206</v>
      </c>
      <c r="Y509" s="8">
        <v>1</v>
      </c>
      <c r="Z509" s="8">
        <v>1</v>
      </c>
      <c r="AA509" s="8">
        <v>0</v>
      </c>
      <c r="AB509" s="8">
        <v>0</v>
      </c>
      <c r="AC509" s="8">
        <v>0</v>
      </c>
      <c r="AD509" s="8">
        <v>0</v>
      </c>
      <c r="AE509" s="8">
        <v>0</v>
      </c>
      <c r="AF509" s="8">
        <f t="shared" si="28"/>
        <v>1</v>
      </c>
      <c r="AG509" s="8">
        <f t="shared" si="29"/>
        <v>0</v>
      </c>
      <c r="AH509" s="8">
        <f t="shared" si="30"/>
        <v>1</v>
      </c>
      <c r="AI509" s="8">
        <f t="shared" si="31"/>
        <v>0</v>
      </c>
      <c r="AJ509" s="8" t="s">
        <v>802</v>
      </c>
      <c r="AK509" s="8" t="s">
        <v>322</v>
      </c>
      <c r="AL509" s="8" t="s">
        <v>647</v>
      </c>
    </row>
    <row r="510" spans="1:38" x14ac:dyDescent="0.35">
      <c r="A510" s="8">
        <v>459649</v>
      </c>
      <c r="B510" s="8">
        <v>111348</v>
      </c>
      <c r="C510" s="8" t="s">
        <v>188</v>
      </c>
      <c r="D510" s="8">
        <v>92352</v>
      </c>
      <c r="E510" s="8" t="s">
        <v>1136</v>
      </c>
      <c r="F510" s="8">
        <v>3197215</v>
      </c>
      <c r="G510" s="8">
        <v>0.03</v>
      </c>
      <c r="H510" s="8" t="s">
        <v>190</v>
      </c>
      <c r="I510" s="59">
        <v>45449</v>
      </c>
      <c r="J510" s="8" t="s">
        <v>191</v>
      </c>
      <c r="K510" s="8" t="s">
        <v>213</v>
      </c>
      <c r="L510" s="8" t="s">
        <v>193</v>
      </c>
      <c r="M510" s="8" t="s">
        <v>223</v>
      </c>
      <c r="N510" s="8" t="s">
        <v>195</v>
      </c>
      <c r="O510" s="8" t="s">
        <v>210</v>
      </c>
      <c r="P510" s="8" t="s">
        <v>1137</v>
      </c>
      <c r="R510" s="8" t="s">
        <v>307</v>
      </c>
      <c r="S510" s="8" t="s">
        <v>1138</v>
      </c>
      <c r="T510" s="8" t="s">
        <v>201</v>
      </c>
      <c r="U510" s="8" t="s">
        <v>191</v>
      </c>
      <c r="W510" s="8" t="s">
        <v>203</v>
      </c>
      <c r="X510" s="8" t="s">
        <v>204</v>
      </c>
      <c r="Y510" s="8">
        <v>1</v>
      </c>
      <c r="Z510" s="8">
        <v>1</v>
      </c>
      <c r="AA510" s="8">
        <v>0</v>
      </c>
      <c r="AB510" s="8">
        <v>0</v>
      </c>
      <c r="AC510" s="8">
        <v>0</v>
      </c>
      <c r="AD510" s="8">
        <v>0</v>
      </c>
      <c r="AE510" s="8">
        <v>0</v>
      </c>
      <c r="AF510" s="8">
        <f t="shared" si="28"/>
        <v>1</v>
      </c>
      <c r="AG510" s="8">
        <f t="shared" si="29"/>
        <v>0</v>
      </c>
      <c r="AH510" s="8">
        <f t="shared" si="30"/>
        <v>1</v>
      </c>
      <c r="AI510" s="8">
        <f t="shared" si="31"/>
        <v>0</v>
      </c>
      <c r="AJ510" s="8" t="s">
        <v>781</v>
      </c>
      <c r="AK510" s="8" t="s">
        <v>322</v>
      </c>
      <c r="AL510" s="8" t="s">
        <v>647</v>
      </c>
    </row>
    <row r="511" spans="1:38" x14ac:dyDescent="0.35">
      <c r="A511" s="8">
        <v>464683</v>
      </c>
      <c r="B511" s="8">
        <v>109020</v>
      </c>
      <c r="C511" s="8" t="s">
        <v>188</v>
      </c>
      <c r="D511" s="8">
        <v>92654</v>
      </c>
      <c r="E511" s="8" t="s">
        <v>1139</v>
      </c>
      <c r="F511" s="8">
        <v>3197212</v>
      </c>
      <c r="G511" s="8">
        <v>0.02</v>
      </c>
      <c r="H511" s="8" t="s">
        <v>190</v>
      </c>
      <c r="I511" s="59">
        <v>45447</v>
      </c>
      <c r="J511" s="8" t="s">
        <v>202</v>
      </c>
      <c r="K511" s="8" t="s">
        <v>213</v>
      </c>
      <c r="L511" s="8" t="s">
        <v>193</v>
      </c>
      <c r="M511" s="8" t="s">
        <v>223</v>
      </c>
      <c r="N511" s="8" t="s">
        <v>195</v>
      </c>
      <c r="O511" s="8" t="s">
        <v>210</v>
      </c>
      <c r="P511" s="8" t="s">
        <v>1140</v>
      </c>
      <c r="Q511" s="8" t="s">
        <v>1141</v>
      </c>
      <c r="R511" s="8" t="s">
        <v>252</v>
      </c>
      <c r="S511" s="8" t="s">
        <v>1142</v>
      </c>
      <c r="T511" s="8" t="s">
        <v>201</v>
      </c>
      <c r="U511" s="8" t="s">
        <v>191</v>
      </c>
      <c r="W511" s="8" t="s">
        <v>203</v>
      </c>
      <c r="X511" s="8" t="s">
        <v>206</v>
      </c>
      <c r="Y511" s="8">
        <v>1</v>
      </c>
      <c r="Z511" s="8">
        <v>1</v>
      </c>
      <c r="AA511" s="8">
        <v>0</v>
      </c>
      <c r="AB511" s="8">
        <v>0</v>
      </c>
      <c r="AC511" s="8">
        <v>0</v>
      </c>
      <c r="AD511" s="8">
        <v>0</v>
      </c>
      <c r="AE511" s="8">
        <v>0</v>
      </c>
      <c r="AF511" s="8">
        <f t="shared" si="28"/>
        <v>1</v>
      </c>
      <c r="AG511" s="8">
        <f t="shared" si="29"/>
        <v>0</v>
      </c>
      <c r="AH511" s="8">
        <f t="shared" si="30"/>
        <v>1</v>
      </c>
      <c r="AI511" s="8">
        <f t="shared" si="31"/>
        <v>0</v>
      </c>
      <c r="AJ511" s="8" t="s">
        <v>658</v>
      </c>
      <c r="AK511" s="8" t="s">
        <v>241</v>
      </c>
      <c r="AL511" s="8" t="s">
        <v>647</v>
      </c>
    </row>
    <row r="512" spans="1:38" x14ac:dyDescent="0.35">
      <c r="A512" s="8">
        <v>464684</v>
      </c>
      <c r="B512" s="8">
        <v>109010</v>
      </c>
      <c r="C512" s="8" t="s">
        <v>188</v>
      </c>
      <c r="D512" s="8">
        <v>92653</v>
      </c>
      <c r="E512" s="8" t="s">
        <v>1143</v>
      </c>
      <c r="F512" s="8">
        <v>3197211</v>
      </c>
      <c r="G512" s="8">
        <v>0.01</v>
      </c>
      <c r="H512" s="8" t="s">
        <v>190</v>
      </c>
      <c r="I512" s="59">
        <v>45447</v>
      </c>
      <c r="J512" s="8" t="s">
        <v>202</v>
      </c>
      <c r="K512" s="8" t="s">
        <v>213</v>
      </c>
      <c r="L512" s="8" t="s">
        <v>193</v>
      </c>
      <c r="M512" s="8" t="s">
        <v>223</v>
      </c>
      <c r="N512" s="8" t="s">
        <v>195</v>
      </c>
      <c r="O512" s="8" t="s">
        <v>210</v>
      </c>
      <c r="P512" s="8" t="s">
        <v>1140</v>
      </c>
      <c r="Q512" s="8" t="s">
        <v>1141</v>
      </c>
      <c r="R512" s="8" t="s">
        <v>252</v>
      </c>
      <c r="S512" s="8" t="s">
        <v>1142</v>
      </c>
      <c r="T512" s="8" t="s">
        <v>201</v>
      </c>
      <c r="U512" s="8" t="s">
        <v>191</v>
      </c>
      <c r="W512" s="8" t="s">
        <v>203</v>
      </c>
      <c r="X512" s="8" t="s">
        <v>231</v>
      </c>
      <c r="Y512" s="8">
        <v>1</v>
      </c>
      <c r="Z512" s="8">
        <v>1</v>
      </c>
      <c r="AA512" s="8">
        <v>0</v>
      </c>
      <c r="AB512" s="8">
        <v>0</v>
      </c>
      <c r="AC512" s="8">
        <v>0</v>
      </c>
      <c r="AD512" s="8">
        <v>0</v>
      </c>
      <c r="AE512" s="8">
        <v>0</v>
      </c>
      <c r="AF512" s="8">
        <f t="shared" si="28"/>
        <v>1</v>
      </c>
      <c r="AG512" s="8">
        <f t="shared" si="29"/>
        <v>0</v>
      </c>
      <c r="AH512" s="8">
        <f t="shared" si="30"/>
        <v>1</v>
      </c>
      <c r="AI512" s="8">
        <f t="shared" si="31"/>
        <v>0</v>
      </c>
      <c r="AJ512" s="8" t="s">
        <v>658</v>
      </c>
      <c r="AK512" s="8" t="s">
        <v>241</v>
      </c>
      <c r="AL512" s="8" t="s">
        <v>647</v>
      </c>
    </row>
    <row r="513" spans="1:38" x14ac:dyDescent="0.35">
      <c r="A513" s="8">
        <v>462592</v>
      </c>
      <c r="B513" s="8">
        <v>112758</v>
      </c>
      <c r="C513" s="8" t="s">
        <v>188</v>
      </c>
      <c r="D513" s="8">
        <v>92792</v>
      </c>
      <c r="E513" s="8" t="s">
        <v>591</v>
      </c>
      <c r="F513" s="8">
        <v>3200446</v>
      </c>
      <c r="G513" s="8">
        <v>0.01</v>
      </c>
      <c r="H513" s="8" t="s">
        <v>293</v>
      </c>
      <c r="I513" s="59">
        <v>45503</v>
      </c>
      <c r="J513" s="8" t="s">
        <v>202</v>
      </c>
      <c r="K513" s="8" t="s">
        <v>213</v>
      </c>
      <c r="L513" s="8" t="s">
        <v>193</v>
      </c>
      <c r="M513" s="8" t="s">
        <v>194</v>
      </c>
      <c r="N513" s="8" t="s">
        <v>195</v>
      </c>
      <c r="O513" s="8" t="s">
        <v>210</v>
      </c>
      <c r="P513" s="8" t="s">
        <v>592</v>
      </c>
      <c r="Q513" s="8" t="s">
        <v>426</v>
      </c>
      <c r="R513" s="8" t="s">
        <v>593</v>
      </c>
      <c r="S513" s="8" t="s">
        <v>594</v>
      </c>
      <c r="T513" s="8" t="s">
        <v>201</v>
      </c>
      <c r="U513" s="8" t="s">
        <v>202</v>
      </c>
      <c r="V513" s="59">
        <v>45658</v>
      </c>
      <c r="W513" s="8" t="s">
        <v>203</v>
      </c>
      <c r="X513" s="8" t="s">
        <v>204</v>
      </c>
      <c r="Y513" s="8">
        <v>1</v>
      </c>
      <c r="Z513" s="8">
        <v>1</v>
      </c>
      <c r="AA513" s="8">
        <v>1</v>
      </c>
      <c r="AB513" s="8">
        <v>0</v>
      </c>
      <c r="AC513" s="8">
        <v>0</v>
      </c>
      <c r="AD513" s="8">
        <v>0</v>
      </c>
      <c r="AE513" s="8">
        <v>0</v>
      </c>
      <c r="AF513" s="8">
        <f t="shared" si="28"/>
        <v>1</v>
      </c>
      <c r="AG513" s="8">
        <f t="shared" si="29"/>
        <v>0</v>
      </c>
      <c r="AH513" s="8">
        <f t="shared" si="30"/>
        <v>1</v>
      </c>
      <c r="AI513" s="8">
        <f t="shared" si="31"/>
        <v>1</v>
      </c>
      <c r="AJ513" s="8" t="s">
        <v>658</v>
      </c>
      <c r="AK513" s="8" t="s">
        <v>241</v>
      </c>
      <c r="AL513" s="8" t="s">
        <v>647</v>
      </c>
    </row>
    <row r="514" spans="1:38" x14ac:dyDescent="0.35">
      <c r="A514" s="8">
        <v>453841</v>
      </c>
      <c r="B514" s="8">
        <v>133698</v>
      </c>
      <c r="C514" s="8" t="s">
        <v>188</v>
      </c>
      <c r="D514" s="8">
        <v>92793</v>
      </c>
      <c r="E514" s="8" t="s">
        <v>1144</v>
      </c>
      <c r="F514" s="8">
        <v>3200448</v>
      </c>
      <c r="G514" s="8">
        <v>1.1599999999999999</v>
      </c>
      <c r="H514" s="8" t="s">
        <v>293</v>
      </c>
      <c r="I514" s="59">
        <v>45497</v>
      </c>
      <c r="J514" s="8" t="s">
        <v>202</v>
      </c>
      <c r="K514" s="8" t="s">
        <v>213</v>
      </c>
      <c r="L514" s="8" t="s">
        <v>193</v>
      </c>
      <c r="M514" s="8" t="s">
        <v>223</v>
      </c>
      <c r="N514" s="8" t="s">
        <v>195</v>
      </c>
      <c r="O514" s="8" t="s">
        <v>210</v>
      </c>
      <c r="P514" s="8" t="s">
        <v>1145</v>
      </c>
      <c r="R514" s="8" t="s">
        <v>1146</v>
      </c>
      <c r="S514" s="8" t="s">
        <v>1147</v>
      </c>
      <c r="T514" s="8" t="s">
        <v>201</v>
      </c>
      <c r="U514" s="8" t="s">
        <v>191</v>
      </c>
      <c r="W514" s="8" t="s">
        <v>203</v>
      </c>
      <c r="X514" s="8" t="s">
        <v>231</v>
      </c>
      <c r="Y514" s="8">
        <v>1</v>
      </c>
      <c r="Z514" s="8">
        <v>1</v>
      </c>
      <c r="AA514" s="8">
        <v>0</v>
      </c>
      <c r="AB514" s="8">
        <v>0</v>
      </c>
      <c r="AC514" s="8">
        <v>0</v>
      </c>
      <c r="AD514" s="8">
        <v>0</v>
      </c>
      <c r="AE514" s="8">
        <v>0</v>
      </c>
      <c r="AF514" s="8">
        <f t="shared" si="28"/>
        <v>1</v>
      </c>
      <c r="AG514" s="8">
        <f t="shared" si="29"/>
        <v>0</v>
      </c>
      <c r="AH514" s="8">
        <f t="shared" si="30"/>
        <v>1</v>
      </c>
      <c r="AI514" s="8">
        <f t="shared" si="31"/>
        <v>0</v>
      </c>
      <c r="AJ514" s="8" t="s">
        <v>658</v>
      </c>
      <c r="AK514" s="8" t="s">
        <v>241</v>
      </c>
      <c r="AL514" s="8" t="s">
        <v>647</v>
      </c>
    </row>
    <row r="515" spans="1:38" x14ac:dyDescent="0.35">
      <c r="A515" s="8">
        <v>453841</v>
      </c>
      <c r="B515" s="8">
        <v>133698</v>
      </c>
      <c r="C515" s="8" t="s">
        <v>188</v>
      </c>
      <c r="D515" s="8">
        <v>92793</v>
      </c>
      <c r="E515" s="8" t="s">
        <v>1144</v>
      </c>
      <c r="F515" s="8">
        <v>3200448</v>
      </c>
      <c r="G515" s="8">
        <v>1.1599999999999999</v>
      </c>
      <c r="H515" s="8" t="s">
        <v>293</v>
      </c>
      <c r="I515" s="59">
        <v>45497</v>
      </c>
      <c r="J515" s="8" t="s">
        <v>202</v>
      </c>
      <c r="K515" s="8" t="s">
        <v>213</v>
      </c>
      <c r="L515" s="8" t="s">
        <v>193</v>
      </c>
      <c r="M515" s="8" t="s">
        <v>223</v>
      </c>
      <c r="N515" s="8" t="s">
        <v>195</v>
      </c>
      <c r="O515" s="8" t="s">
        <v>210</v>
      </c>
      <c r="P515" s="8" t="s">
        <v>1145</v>
      </c>
      <c r="R515" s="8" t="s">
        <v>1146</v>
      </c>
      <c r="S515" s="8" t="s">
        <v>1147</v>
      </c>
      <c r="T515" s="8" t="s">
        <v>201</v>
      </c>
      <c r="U515" s="8" t="s">
        <v>191</v>
      </c>
      <c r="W515" s="8" t="s">
        <v>203</v>
      </c>
      <c r="X515" s="8" t="s">
        <v>204</v>
      </c>
      <c r="Y515" s="8">
        <v>1</v>
      </c>
      <c r="Z515" s="8">
        <v>1</v>
      </c>
      <c r="AA515" s="8">
        <v>0</v>
      </c>
      <c r="AB515" s="8">
        <v>0</v>
      </c>
      <c r="AC515" s="8">
        <v>0</v>
      </c>
      <c r="AD515" s="8">
        <v>0</v>
      </c>
      <c r="AE515" s="8">
        <v>0</v>
      </c>
      <c r="AF515" s="8">
        <f t="shared" si="28"/>
        <v>1</v>
      </c>
      <c r="AG515" s="8">
        <f t="shared" si="29"/>
        <v>0</v>
      </c>
      <c r="AH515" s="8">
        <f t="shared" si="30"/>
        <v>1</v>
      </c>
      <c r="AI515" s="8">
        <f t="shared" si="31"/>
        <v>0</v>
      </c>
      <c r="AJ515" s="8" t="s">
        <v>658</v>
      </c>
      <c r="AK515" s="8" t="s">
        <v>241</v>
      </c>
      <c r="AL515" s="8" t="s">
        <v>647</v>
      </c>
    </row>
    <row r="516" spans="1:38" x14ac:dyDescent="0.35">
      <c r="A516" s="8">
        <v>460683</v>
      </c>
      <c r="B516" s="8">
        <v>113630</v>
      </c>
      <c r="C516" s="8" t="s">
        <v>188</v>
      </c>
      <c r="D516" s="8">
        <v>92794</v>
      </c>
      <c r="E516" s="8" t="s">
        <v>1148</v>
      </c>
      <c r="F516" s="8">
        <v>3200449</v>
      </c>
      <c r="G516" s="8">
        <v>0.05</v>
      </c>
      <c r="H516" s="8" t="s">
        <v>293</v>
      </c>
      <c r="I516" s="59">
        <v>45484</v>
      </c>
      <c r="J516" s="8" t="s">
        <v>202</v>
      </c>
      <c r="K516" s="8" t="s">
        <v>213</v>
      </c>
      <c r="L516" s="8" t="s">
        <v>193</v>
      </c>
      <c r="M516" s="8" t="s">
        <v>223</v>
      </c>
      <c r="N516" s="8" t="s">
        <v>195</v>
      </c>
      <c r="O516" s="8" t="s">
        <v>210</v>
      </c>
      <c r="P516" s="8" t="s">
        <v>1149</v>
      </c>
      <c r="R516" s="8" t="s">
        <v>1150</v>
      </c>
      <c r="S516" s="8" t="s">
        <v>1151</v>
      </c>
      <c r="T516" s="8" t="s">
        <v>201</v>
      </c>
      <c r="U516" s="8" t="s">
        <v>191</v>
      </c>
      <c r="W516" s="8" t="s">
        <v>203</v>
      </c>
      <c r="X516" s="8" t="s">
        <v>229</v>
      </c>
      <c r="Y516" s="8">
        <v>1</v>
      </c>
      <c r="Z516" s="8">
        <v>1</v>
      </c>
      <c r="AA516" s="8">
        <v>0</v>
      </c>
      <c r="AB516" s="8">
        <v>0</v>
      </c>
      <c r="AC516" s="8">
        <v>0</v>
      </c>
      <c r="AD516" s="8">
        <v>0</v>
      </c>
      <c r="AE516" s="8">
        <v>0</v>
      </c>
      <c r="AF516" s="8">
        <f t="shared" si="28"/>
        <v>1</v>
      </c>
      <c r="AG516" s="8">
        <f t="shared" si="29"/>
        <v>0</v>
      </c>
      <c r="AH516" s="8">
        <f t="shared" si="30"/>
        <v>1</v>
      </c>
      <c r="AI516" s="8">
        <f t="shared" si="31"/>
        <v>0</v>
      </c>
      <c r="AJ516" s="8" t="s">
        <v>658</v>
      </c>
      <c r="AK516" s="8" t="s">
        <v>241</v>
      </c>
      <c r="AL516" s="8" t="s">
        <v>647</v>
      </c>
    </row>
    <row r="517" spans="1:38" x14ac:dyDescent="0.35">
      <c r="A517" s="8">
        <v>454350</v>
      </c>
      <c r="B517" s="8">
        <v>114841</v>
      </c>
      <c r="C517" s="8" t="s">
        <v>188</v>
      </c>
      <c r="D517" s="8">
        <v>81396</v>
      </c>
      <c r="E517" s="8" t="s">
        <v>1152</v>
      </c>
      <c r="F517" s="8">
        <v>3200450</v>
      </c>
      <c r="G517" s="8">
        <v>0.11</v>
      </c>
      <c r="H517" s="8" t="s">
        <v>293</v>
      </c>
      <c r="I517" s="59">
        <v>45485</v>
      </c>
      <c r="J517" s="8" t="s">
        <v>191</v>
      </c>
      <c r="K517" s="8" t="s">
        <v>213</v>
      </c>
      <c r="L517" s="8" t="s">
        <v>193</v>
      </c>
      <c r="M517" s="8" t="s">
        <v>223</v>
      </c>
      <c r="N517" s="8" t="s">
        <v>195</v>
      </c>
      <c r="O517" s="8" t="s">
        <v>210</v>
      </c>
      <c r="P517" s="8" t="s">
        <v>1153</v>
      </c>
      <c r="R517" s="8" t="s">
        <v>319</v>
      </c>
      <c r="S517" s="8" t="s">
        <v>1154</v>
      </c>
      <c r="T517" s="8" t="s">
        <v>201</v>
      </c>
      <c r="U517" s="8" t="s">
        <v>191</v>
      </c>
      <c r="W517" s="8" t="s">
        <v>203</v>
      </c>
      <c r="X517" s="8" t="s">
        <v>204</v>
      </c>
      <c r="Y517" s="8">
        <v>1</v>
      </c>
      <c r="Z517" s="8">
        <v>1</v>
      </c>
      <c r="AA517" s="8">
        <v>0</v>
      </c>
      <c r="AB517" s="8">
        <v>0</v>
      </c>
      <c r="AC517" s="8">
        <v>0</v>
      </c>
      <c r="AD517" s="8">
        <v>0</v>
      </c>
      <c r="AE517" s="8">
        <v>0</v>
      </c>
      <c r="AF517" s="8">
        <f t="shared" si="28"/>
        <v>1</v>
      </c>
      <c r="AG517" s="8">
        <f t="shared" si="29"/>
        <v>0</v>
      </c>
      <c r="AH517" s="8">
        <f t="shared" si="30"/>
        <v>1</v>
      </c>
      <c r="AI517" s="8">
        <f t="shared" si="31"/>
        <v>0</v>
      </c>
      <c r="AJ517" s="8" t="s">
        <v>658</v>
      </c>
      <c r="AK517" s="8" t="s">
        <v>241</v>
      </c>
      <c r="AL517" s="8" t="s">
        <v>647</v>
      </c>
    </row>
    <row r="518" spans="1:38" x14ac:dyDescent="0.35">
      <c r="A518" s="8">
        <v>444556</v>
      </c>
      <c r="B518" s="8">
        <v>127659</v>
      </c>
      <c r="C518" s="8" t="s">
        <v>188</v>
      </c>
      <c r="D518" s="8">
        <v>92804</v>
      </c>
      <c r="E518" s="8" t="s">
        <v>1155</v>
      </c>
      <c r="F518" s="8">
        <v>3201252</v>
      </c>
      <c r="G518" s="8">
        <v>0.31</v>
      </c>
      <c r="H518" s="8" t="s">
        <v>190</v>
      </c>
      <c r="I518" s="59">
        <v>45488</v>
      </c>
      <c r="J518" s="8" t="s">
        <v>202</v>
      </c>
      <c r="K518" s="8" t="s">
        <v>213</v>
      </c>
      <c r="L518" s="8" t="s">
        <v>193</v>
      </c>
      <c r="M518" s="8" t="s">
        <v>195</v>
      </c>
      <c r="N518" s="8" t="s">
        <v>195</v>
      </c>
      <c r="O518" s="8" t="s">
        <v>196</v>
      </c>
      <c r="P518" s="8" t="s">
        <v>1156</v>
      </c>
      <c r="Q518" s="8" t="s">
        <v>934</v>
      </c>
      <c r="R518" s="8" t="s">
        <v>188</v>
      </c>
      <c r="S518" s="8" t="s">
        <v>749</v>
      </c>
      <c r="T518" s="8" t="s">
        <v>201</v>
      </c>
      <c r="U518" s="8" t="s">
        <v>202</v>
      </c>
      <c r="W518" s="8" t="s">
        <v>203</v>
      </c>
      <c r="X518" s="8" t="s">
        <v>229</v>
      </c>
      <c r="Y518" s="8">
        <v>1</v>
      </c>
      <c r="Z518" s="8">
        <v>1</v>
      </c>
      <c r="AA518" s="8">
        <v>0</v>
      </c>
      <c r="AB518" s="8">
        <v>0</v>
      </c>
      <c r="AC518" s="8">
        <v>1</v>
      </c>
      <c r="AD518" s="8">
        <v>1</v>
      </c>
      <c r="AE518" s="8">
        <v>0</v>
      </c>
      <c r="AF518" s="8">
        <f t="shared" si="28"/>
        <v>1</v>
      </c>
      <c r="AG518" s="8">
        <f t="shared" si="29"/>
        <v>1</v>
      </c>
      <c r="AH518" s="8">
        <f t="shared" si="30"/>
        <v>0</v>
      </c>
      <c r="AI518" s="8">
        <f t="shared" si="31"/>
        <v>0</v>
      </c>
      <c r="AJ518" s="8" t="s">
        <v>658</v>
      </c>
      <c r="AK518" s="8" t="s">
        <v>241</v>
      </c>
      <c r="AL518" s="8" t="s">
        <v>647</v>
      </c>
    </row>
    <row r="519" spans="1:38" x14ac:dyDescent="0.35">
      <c r="A519" s="8">
        <v>447171</v>
      </c>
      <c r="B519" s="8">
        <v>131062</v>
      </c>
      <c r="C519" s="8" t="s">
        <v>188</v>
      </c>
      <c r="D519" s="8">
        <v>92805</v>
      </c>
      <c r="E519" s="8" t="s">
        <v>1157</v>
      </c>
      <c r="F519" s="8">
        <v>3201253</v>
      </c>
      <c r="G519" s="8">
        <v>0.06</v>
      </c>
      <c r="H519" s="8" t="s">
        <v>190</v>
      </c>
      <c r="I519" s="59">
        <v>45478</v>
      </c>
      <c r="J519" s="8" t="s">
        <v>202</v>
      </c>
      <c r="K519" s="8" t="s">
        <v>213</v>
      </c>
      <c r="L519" s="8" t="s">
        <v>193</v>
      </c>
      <c r="M519" s="8" t="s">
        <v>195</v>
      </c>
      <c r="N519" s="8" t="s">
        <v>195</v>
      </c>
      <c r="O519" s="8" t="s">
        <v>196</v>
      </c>
      <c r="P519" s="8" t="s">
        <v>1158</v>
      </c>
      <c r="R519" s="8" t="s">
        <v>188</v>
      </c>
      <c r="S519" s="8" t="s">
        <v>1159</v>
      </c>
      <c r="T519" s="8" t="s">
        <v>201</v>
      </c>
      <c r="U519" s="8" t="s">
        <v>202</v>
      </c>
      <c r="W519" s="8" t="s">
        <v>203</v>
      </c>
      <c r="X519" s="8" t="s">
        <v>211</v>
      </c>
      <c r="Y519" s="8">
        <v>1</v>
      </c>
      <c r="Z519" s="8">
        <v>1</v>
      </c>
      <c r="AA519" s="8">
        <v>0</v>
      </c>
      <c r="AB519" s="8">
        <v>0</v>
      </c>
      <c r="AC519" s="8">
        <v>0</v>
      </c>
      <c r="AD519" s="8">
        <v>0</v>
      </c>
      <c r="AE519" s="8">
        <v>0</v>
      </c>
      <c r="AF519" s="8">
        <f t="shared" si="28"/>
        <v>1</v>
      </c>
      <c r="AG519" s="8">
        <f t="shared" si="29"/>
        <v>0</v>
      </c>
      <c r="AH519" s="8">
        <f t="shared" si="30"/>
        <v>1</v>
      </c>
      <c r="AI519" s="8">
        <f t="shared" si="31"/>
        <v>0</v>
      </c>
      <c r="AJ519" s="8" t="s">
        <v>188</v>
      </c>
      <c r="AK519" s="8" t="s">
        <v>217</v>
      </c>
      <c r="AL519" s="8" t="s">
        <v>647</v>
      </c>
    </row>
    <row r="520" spans="1:38" x14ac:dyDescent="0.35">
      <c r="A520" s="8">
        <v>447171</v>
      </c>
      <c r="B520" s="8">
        <v>131062</v>
      </c>
      <c r="C520" s="8" t="s">
        <v>188</v>
      </c>
      <c r="D520" s="8">
        <v>92805</v>
      </c>
      <c r="E520" s="8" t="s">
        <v>1157</v>
      </c>
      <c r="F520" s="8">
        <v>3201253</v>
      </c>
      <c r="G520" s="8">
        <v>0.06</v>
      </c>
      <c r="H520" s="8" t="s">
        <v>190</v>
      </c>
      <c r="I520" s="59">
        <v>45478</v>
      </c>
      <c r="J520" s="8" t="s">
        <v>202</v>
      </c>
      <c r="K520" s="8" t="s">
        <v>213</v>
      </c>
      <c r="L520" s="8" t="s">
        <v>193</v>
      </c>
      <c r="M520" s="8" t="s">
        <v>195</v>
      </c>
      <c r="N520" s="8" t="s">
        <v>195</v>
      </c>
      <c r="O520" s="8" t="s">
        <v>196</v>
      </c>
      <c r="P520" s="8" t="s">
        <v>1158</v>
      </c>
      <c r="R520" s="8" t="s">
        <v>188</v>
      </c>
      <c r="S520" s="8" t="s">
        <v>1159</v>
      </c>
      <c r="T520" s="8" t="s">
        <v>201</v>
      </c>
      <c r="U520" s="8" t="s">
        <v>202</v>
      </c>
      <c r="W520" s="8" t="s">
        <v>203</v>
      </c>
      <c r="X520" s="8" t="s">
        <v>206</v>
      </c>
      <c r="Y520" s="8">
        <v>0</v>
      </c>
      <c r="Z520" s="8">
        <v>0</v>
      </c>
      <c r="AA520" s="8">
        <v>0</v>
      </c>
      <c r="AB520" s="8">
        <v>0</v>
      </c>
      <c r="AC520" s="8">
        <v>1</v>
      </c>
      <c r="AD520" s="8">
        <v>1</v>
      </c>
      <c r="AE520" s="8">
        <v>0</v>
      </c>
      <c r="AF520" s="8">
        <f t="shared" ref="AF520:AF583" si="32">Z520-AB520</f>
        <v>0</v>
      </c>
      <c r="AG520" s="8">
        <f t="shared" ref="AG520:AG583" si="33">AD520-AE520</f>
        <v>1</v>
      </c>
      <c r="AH520" s="8">
        <f t="shared" ref="AH520:AH583" si="34">AF520-AG520</f>
        <v>-1</v>
      </c>
      <c r="AI520" s="8">
        <f t="shared" ref="AI520:AI583" si="35">AA520-AB520</f>
        <v>0</v>
      </c>
      <c r="AJ520" s="8" t="s">
        <v>188</v>
      </c>
      <c r="AK520" s="8" t="s">
        <v>217</v>
      </c>
      <c r="AL520" s="8" t="s">
        <v>647</v>
      </c>
    </row>
    <row r="521" spans="1:38" x14ac:dyDescent="0.35">
      <c r="A521" s="8">
        <v>446130</v>
      </c>
      <c r="B521" s="8">
        <v>125420</v>
      </c>
      <c r="C521" s="8" t="s">
        <v>188</v>
      </c>
      <c r="D521" s="8">
        <v>92806</v>
      </c>
      <c r="E521" s="8" t="s">
        <v>1160</v>
      </c>
      <c r="F521" s="8">
        <v>3201254</v>
      </c>
      <c r="G521" s="8">
        <v>0.53</v>
      </c>
      <c r="H521" s="8" t="s">
        <v>190</v>
      </c>
      <c r="I521" s="59">
        <v>45504</v>
      </c>
      <c r="J521" s="8" t="s">
        <v>202</v>
      </c>
      <c r="K521" s="8" t="s">
        <v>213</v>
      </c>
      <c r="L521" s="8" t="s">
        <v>193</v>
      </c>
      <c r="M521" s="8" t="s">
        <v>195</v>
      </c>
      <c r="N521" s="8" t="s">
        <v>195</v>
      </c>
      <c r="O521" s="8" t="s">
        <v>196</v>
      </c>
      <c r="P521" s="8" t="s">
        <v>1161</v>
      </c>
      <c r="Q521" s="8" t="s">
        <v>938</v>
      </c>
      <c r="R521" s="8" t="s">
        <v>188</v>
      </c>
      <c r="S521" s="8" t="s">
        <v>1162</v>
      </c>
      <c r="T521" s="8" t="s">
        <v>201</v>
      </c>
      <c r="U521" s="8" t="s">
        <v>202</v>
      </c>
      <c r="W521" s="8" t="s">
        <v>203</v>
      </c>
      <c r="X521" s="8" t="s">
        <v>211</v>
      </c>
      <c r="Y521" s="8">
        <v>0</v>
      </c>
      <c r="Z521" s="8">
        <v>0</v>
      </c>
      <c r="AA521" s="8">
        <v>0</v>
      </c>
      <c r="AB521" s="8">
        <v>0</v>
      </c>
      <c r="AC521" s="8">
        <v>1</v>
      </c>
      <c r="AD521" s="8">
        <v>1</v>
      </c>
      <c r="AE521" s="8">
        <v>0</v>
      </c>
      <c r="AF521" s="8">
        <f t="shared" si="32"/>
        <v>0</v>
      </c>
      <c r="AG521" s="8">
        <f t="shared" si="33"/>
        <v>1</v>
      </c>
      <c r="AH521" s="8">
        <f t="shared" si="34"/>
        <v>-1</v>
      </c>
      <c r="AI521" s="8">
        <f t="shared" si="35"/>
        <v>0</v>
      </c>
      <c r="AJ521" s="8" t="s">
        <v>658</v>
      </c>
      <c r="AK521" s="8" t="s">
        <v>241</v>
      </c>
      <c r="AL521" s="8" t="s">
        <v>647</v>
      </c>
    </row>
    <row r="522" spans="1:38" x14ac:dyDescent="0.35">
      <c r="A522" s="8">
        <v>446130</v>
      </c>
      <c r="B522" s="8">
        <v>125420</v>
      </c>
      <c r="C522" s="8" t="s">
        <v>188</v>
      </c>
      <c r="D522" s="8">
        <v>92806</v>
      </c>
      <c r="E522" s="8" t="s">
        <v>1160</v>
      </c>
      <c r="F522" s="8">
        <v>3201254</v>
      </c>
      <c r="G522" s="8">
        <v>0.53</v>
      </c>
      <c r="H522" s="8" t="s">
        <v>190</v>
      </c>
      <c r="I522" s="59">
        <v>45504</v>
      </c>
      <c r="J522" s="8" t="s">
        <v>202</v>
      </c>
      <c r="K522" s="8" t="s">
        <v>213</v>
      </c>
      <c r="L522" s="8" t="s">
        <v>193</v>
      </c>
      <c r="M522" s="8" t="s">
        <v>195</v>
      </c>
      <c r="N522" s="8" t="s">
        <v>195</v>
      </c>
      <c r="O522" s="8" t="s">
        <v>196</v>
      </c>
      <c r="P522" s="8" t="s">
        <v>1161</v>
      </c>
      <c r="Q522" s="8" t="s">
        <v>938</v>
      </c>
      <c r="R522" s="8" t="s">
        <v>188</v>
      </c>
      <c r="S522" s="8" t="s">
        <v>1162</v>
      </c>
      <c r="T522" s="8" t="s">
        <v>201</v>
      </c>
      <c r="U522" s="8" t="s">
        <v>202</v>
      </c>
      <c r="W522" s="8" t="s">
        <v>203</v>
      </c>
      <c r="X522" s="8" t="s">
        <v>229</v>
      </c>
      <c r="Y522" s="8">
        <v>1</v>
      </c>
      <c r="Z522" s="8">
        <v>1</v>
      </c>
      <c r="AA522" s="8">
        <v>0</v>
      </c>
      <c r="AB522" s="8">
        <v>0</v>
      </c>
      <c r="AC522" s="8">
        <v>0</v>
      </c>
      <c r="AD522" s="8">
        <v>0</v>
      </c>
      <c r="AE522" s="8">
        <v>0</v>
      </c>
      <c r="AF522" s="8">
        <f t="shared" si="32"/>
        <v>1</v>
      </c>
      <c r="AG522" s="8">
        <f t="shared" si="33"/>
        <v>0</v>
      </c>
      <c r="AH522" s="8">
        <f t="shared" si="34"/>
        <v>1</v>
      </c>
      <c r="AI522" s="8">
        <f t="shared" si="35"/>
        <v>0</v>
      </c>
      <c r="AJ522" s="8" t="s">
        <v>658</v>
      </c>
      <c r="AK522" s="8" t="s">
        <v>241</v>
      </c>
      <c r="AL522" s="8" t="s">
        <v>647</v>
      </c>
    </row>
    <row r="523" spans="1:38" x14ac:dyDescent="0.35">
      <c r="A523" s="8">
        <v>447271</v>
      </c>
      <c r="B523" s="8">
        <v>129022</v>
      </c>
      <c r="C523" s="8" t="s">
        <v>188</v>
      </c>
      <c r="D523" s="8">
        <v>92808</v>
      </c>
      <c r="E523" s="8" t="s">
        <v>1163</v>
      </c>
      <c r="F523" s="8">
        <v>3201255</v>
      </c>
      <c r="G523" s="8">
        <v>0.11</v>
      </c>
      <c r="H523" s="8" t="s">
        <v>190</v>
      </c>
      <c r="I523" s="59">
        <v>45490</v>
      </c>
      <c r="J523" s="8" t="s">
        <v>202</v>
      </c>
      <c r="K523" s="8" t="s">
        <v>213</v>
      </c>
      <c r="L523" s="8" t="s">
        <v>193</v>
      </c>
      <c r="M523" s="8" t="s">
        <v>195</v>
      </c>
      <c r="N523" s="8" t="s">
        <v>195</v>
      </c>
      <c r="O523" s="8" t="s">
        <v>196</v>
      </c>
      <c r="P523" s="8" t="s">
        <v>1164</v>
      </c>
      <c r="R523" s="8" t="s">
        <v>188</v>
      </c>
      <c r="S523" s="8" t="s">
        <v>1165</v>
      </c>
      <c r="T523" s="8" t="s">
        <v>201</v>
      </c>
      <c r="U523" s="8" t="s">
        <v>202</v>
      </c>
      <c r="W523" s="8" t="s">
        <v>203</v>
      </c>
      <c r="X523" s="8" t="s">
        <v>206</v>
      </c>
      <c r="Y523" s="8">
        <v>1</v>
      </c>
      <c r="Z523" s="8">
        <v>1</v>
      </c>
      <c r="AA523" s="8">
        <v>0</v>
      </c>
      <c r="AB523" s="8">
        <v>0</v>
      </c>
      <c r="AC523" s="8">
        <v>1</v>
      </c>
      <c r="AD523" s="8">
        <v>1</v>
      </c>
      <c r="AE523" s="8">
        <v>0</v>
      </c>
      <c r="AF523" s="8">
        <f t="shared" si="32"/>
        <v>1</v>
      </c>
      <c r="AG523" s="8">
        <f t="shared" si="33"/>
        <v>1</v>
      </c>
      <c r="AH523" s="8">
        <f t="shared" si="34"/>
        <v>0</v>
      </c>
      <c r="AI523" s="8">
        <f t="shared" si="35"/>
        <v>0</v>
      </c>
      <c r="AJ523" s="8" t="s">
        <v>188</v>
      </c>
      <c r="AK523" s="8" t="s">
        <v>217</v>
      </c>
      <c r="AL523" s="8" t="s">
        <v>647</v>
      </c>
    </row>
    <row r="524" spans="1:38" x14ac:dyDescent="0.35">
      <c r="A524" s="8">
        <v>448532</v>
      </c>
      <c r="B524" s="8">
        <v>137672</v>
      </c>
      <c r="C524" s="8" t="s">
        <v>188</v>
      </c>
      <c r="D524" s="8">
        <v>92809</v>
      </c>
      <c r="E524" s="8" t="s">
        <v>1166</v>
      </c>
      <c r="F524" s="8">
        <v>3201256</v>
      </c>
      <c r="G524" s="8">
        <v>0.25</v>
      </c>
      <c r="H524" s="8" t="s">
        <v>190</v>
      </c>
      <c r="I524" s="59">
        <v>45490</v>
      </c>
      <c r="J524" s="8" t="s">
        <v>202</v>
      </c>
      <c r="K524" s="8" t="s">
        <v>213</v>
      </c>
      <c r="L524" s="8" t="s">
        <v>193</v>
      </c>
      <c r="M524" s="8" t="s">
        <v>223</v>
      </c>
      <c r="N524" s="8" t="s">
        <v>195</v>
      </c>
      <c r="O524" s="8" t="s">
        <v>210</v>
      </c>
      <c r="P524" s="8" t="s">
        <v>1167</v>
      </c>
      <c r="Q524" s="8" t="s">
        <v>1168</v>
      </c>
      <c r="R524" s="8" t="s">
        <v>188</v>
      </c>
      <c r="S524" s="8" t="s">
        <v>1169</v>
      </c>
      <c r="T524" s="8" t="s">
        <v>201</v>
      </c>
      <c r="U524" s="8" t="s">
        <v>191</v>
      </c>
      <c r="W524" s="8" t="s">
        <v>203</v>
      </c>
      <c r="X524" s="8" t="s">
        <v>204</v>
      </c>
      <c r="Y524" s="8">
        <v>1</v>
      </c>
      <c r="Z524" s="8">
        <v>1</v>
      </c>
      <c r="AA524" s="8">
        <v>0</v>
      </c>
      <c r="AB524" s="8">
        <v>0</v>
      </c>
      <c r="AC524" s="8">
        <v>0</v>
      </c>
      <c r="AD524" s="8">
        <v>0</v>
      </c>
      <c r="AE524" s="8">
        <v>0</v>
      </c>
      <c r="AF524" s="8">
        <f t="shared" si="32"/>
        <v>1</v>
      </c>
      <c r="AG524" s="8">
        <f t="shared" si="33"/>
        <v>0</v>
      </c>
      <c r="AH524" s="8">
        <f t="shared" si="34"/>
        <v>1</v>
      </c>
      <c r="AI524" s="8">
        <f t="shared" si="35"/>
        <v>0</v>
      </c>
      <c r="AJ524" s="8" t="s">
        <v>658</v>
      </c>
      <c r="AK524" s="8" t="s">
        <v>241</v>
      </c>
      <c r="AL524" s="8" t="s">
        <v>647</v>
      </c>
    </row>
    <row r="525" spans="1:38" x14ac:dyDescent="0.35">
      <c r="A525" s="8">
        <v>448532</v>
      </c>
      <c r="B525" s="8">
        <v>137672</v>
      </c>
      <c r="C525" s="8" t="s">
        <v>188</v>
      </c>
      <c r="D525" s="8">
        <v>92809</v>
      </c>
      <c r="E525" s="8" t="s">
        <v>1166</v>
      </c>
      <c r="F525" s="8">
        <v>3201256</v>
      </c>
      <c r="G525" s="8">
        <v>0.25</v>
      </c>
      <c r="H525" s="8" t="s">
        <v>190</v>
      </c>
      <c r="I525" s="59">
        <v>45490</v>
      </c>
      <c r="J525" s="8" t="s">
        <v>202</v>
      </c>
      <c r="K525" s="8" t="s">
        <v>213</v>
      </c>
      <c r="L525" s="8" t="s">
        <v>193</v>
      </c>
      <c r="M525" s="8" t="s">
        <v>223</v>
      </c>
      <c r="N525" s="8" t="s">
        <v>195</v>
      </c>
      <c r="O525" s="8" t="s">
        <v>210</v>
      </c>
      <c r="P525" s="8" t="s">
        <v>1167</v>
      </c>
      <c r="Q525" s="8" t="s">
        <v>1168</v>
      </c>
      <c r="R525" s="8" t="s">
        <v>188</v>
      </c>
      <c r="S525" s="8" t="s">
        <v>1169</v>
      </c>
      <c r="T525" s="8" t="s">
        <v>201</v>
      </c>
      <c r="U525" s="8" t="s">
        <v>191</v>
      </c>
      <c r="W525" s="8" t="s">
        <v>203</v>
      </c>
      <c r="X525" s="8" t="s">
        <v>206</v>
      </c>
      <c r="Y525" s="8">
        <v>1</v>
      </c>
      <c r="Z525" s="8">
        <v>1</v>
      </c>
      <c r="AA525" s="8">
        <v>0</v>
      </c>
      <c r="AB525" s="8">
        <v>0</v>
      </c>
      <c r="AC525" s="8">
        <v>0</v>
      </c>
      <c r="AD525" s="8">
        <v>0</v>
      </c>
      <c r="AE525" s="8">
        <v>0</v>
      </c>
      <c r="AF525" s="8">
        <f t="shared" si="32"/>
        <v>1</v>
      </c>
      <c r="AG525" s="8">
        <f t="shared" si="33"/>
        <v>0</v>
      </c>
      <c r="AH525" s="8">
        <f t="shared" si="34"/>
        <v>1</v>
      </c>
      <c r="AI525" s="8">
        <f t="shared" si="35"/>
        <v>0</v>
      </c>
      <c r="AJ525" s="8" t="s">
        <v>658</v>
      </c>
      <c r="AK525" s="8" t="s">
        <v>241</v>
      </c>
      <c r="AL525" s="8" t="s">
        <v>647</v>
      </c>
    </row>
    <row r="526" spans="1:38" x14ac:dyDescent="0.35">
      <c r="A526" s="8">
        <v>445884</v>
      </c>
      <c r="B526" s="8">
        <v>130506</v>
      </c>
      <c r="C526" s="8" t="s">
        <v>188</v>
      </c>
      <c r="D526" s="8">
        <v>92816</v>
      </c>
      <c r="E526" s="8" t="s">
        <v>1170</v>
      </c>
      <c r="F526" s="8">
        <v>3200458</v>
      </c>
      <c r="G526" s="8">
        <v>0.19</v>
      </c>
      <c r="H526" s="8" t="s">
        <v>190</v>
      </c>
      <c r="I526" s="59">
        <v>45491</v>
      </c>
      <c r="J526" s="8" t="s">
        <v>202</v>
      </c>
      <c r="K526" s="8" t="s">
        <v>213</v>
      </c>
      <c r="L526" s="8" t="s">
        <v>193</v>
      </c>
      <c r="M526" s="8" t="s">
        <v>195</v>
      </c>
      <c r="N526" s="8" t="s">
        <v>195</v>
      </c>
      <c r="O526" s="8" t="s">
        <v>196</v>
      </c>
      <c r="P526" s="8" t="s">
        <v>1171</v>
      </c>
      <c r="R526" s="8" t="s">
        <v>188</v>
      </c>
      <c r="S526" s="8" t="s">
        <v>1172</v>
      </c>
      <c r="T526" s="8" t="s">
        <v>201</v>
      </c>
      <c r="U526" s="8" t="s">
        <v>202</v>
      </c>
      <c r="W526" s="8" t="s">
        <v>203</v>
      </c>
      <c r="X526" s="8" t="s">
        <v>211</v>
      </c>
      <c r="Y526" s="8">
        <v>1</v>
      </c>
      <c r="Z526" s="8">
        <v>1</v>
      </c>
      <c r="AA526" s="8">
        <v>0</v>
      </c>
      <c r="AB526" s="8">
        <v>0</v>
      </c>
      <c r="AC526" s="8">
        <v>0</v>
      </c>
      <c r="AD526" s="8">
        <v>0</v>
      </c>
      <c r="AE526" s="8">
        <v>0</v>
      </c>
      <c r="AF526" s="8">
        <f t="shared" si="32"/>
        <v>1</v>
      </c>
      <c r="AG526" s="8">
        <f t="shared" si="33"/>
        <v>0</v>
      </c>
      <c r="AH526" s="8">
        <f t="shared" si="34"/>
        <v>1</v>
      </c>
      <c r="AI526" s="8">
        <f t="shared" si="35"/>
        <v>0</v>
      </c>
      <c r="AJ526" s="8" t="s">
        <v>188</v>
      </c>
      <c r="AK526" s="8" t="s">
        <v>217</v>
      </c>
      <c r="AL526" s="8" t="s">
        <v>647</v>
      </c>
    </row>
    <row r="527" spans="1:38" x14ac:dyDescent="0.35">
      <c r="A527" s="8">
        <v>445884</v>
      </c>
      <c r="B527" s="8">
        <v>130506</v>
      </c>
      <c r="C527" s="8" t="s">
        <v>188</v>
      </c>
      <c r="D527" s="8">
        <v>92816</v>
      </c>
      <c r="E527" s="8" t="s">
        <v>1170</v>
      </c>
      <c r="F527" s="8">
        <v>3200458</v>
      </c>
      <c r="G527" s="8">
        <v>0.19</v>
      </c>
      <c r="H527" s="8" t="s">
        <v>190</v>
      </c>
      <c r="I527" s="59">
        <v>45491</v>
      </c>
      <c r="J527" s="8" t="s">
        <v>202</v>
      </c>
      <c r="K527" s="8" t="s">
        <v>213</v>
      </c>
      <c r="L527" s="8" t="s">
        <v>193</v>
      </c>
      <c r="M527" s="8" t="s">
        <v>195</v>
      </c>
      <c r="N527" s="8" t="s">
        <v>195</v>
      </c>
      <c r="O527" s="8" t="s">
        <v>196</v>
      </c>
      <c r="P527" s="8" t="s">
        <v>1171</v>
      </c>
      <c r="R527" s="8" t="s">
        <v>188</v>
      </c>
      <c r="S527" s="8" t="s">
        <v>1172</v>
      </c>
      <c r="T527" s="8" t="s">
        <v>201</v>
      </c>
      <c r="U527" s="8" t="s">
        <v>191</v>
      </c>
      <c r="W527" s="8" t="s">
        <v>203</v>
      </c>
      <c r="X527" s="8" t="s">
        <v>206</v>
      </c>
      <c r="Y527" s="8">
        <v>2</v>
      </c>
      <c r="Z527" s="8">
        <v>2</v>
      </c>
      <c r="AA527" s="8">
        <v>0</v>
      </c>
      <c r="AB527" s="8">
        <v>0</v>
      </c>
      <c r="AC527" s="8">
        <v>0</v>
      </c>
      <c r="AD527" s="8">
        <v>0</v>
      </c>
      <c r="AE527" s="8">
        <v>0</v>
      </c>
      <c r="AF527" s="8">
        <f t="shared" si="32"/>
        <v>2</v>
      </c>
      <c r="AG527" s="8">
        <f t="shared" si="33"/>
        <v>0</v>
      </c>
      <c r="AH527" s="8">
        <f t="shared" si="34"/>
        <v>2</v>
      </c>
      <c r="AI527" s="8">
        <f t="shared" si="35"/>
        <v>0</v>
      </c>
      <c r="AJ527" s="8" t="s">
        <v>188</v>
      </c>
      <c r="AK527" s="8" t="s">
        <v>217</v>
      </c>
      <c r="AL527" s="8" t="s">
        <v>647</v>
      </c>
    </row>
    <row r="528" spans="1:38" x14ac:dyDescent="0.35">
      <c r="A528" s="8">
        <v>445884</v>
      </c>
      <c r="B528" s="8">
        <v>130506</v>
      </c>
      <c r="C528" s="8" t="s">
        <v>188</v>
      </c>
      <c r="D528" s="8">
        <v>92816</v>
      </c>
      <c r="E528" s="8" t="s">
        <v>1170</v>
      </c>
      <c r="F528" s="8">
        <v>3200458</v>
      </c>
      <c r="G528" s="8">
        <v>0.19</v>
      </c>
      <c r="H528" s="8" t="s">
        <v>190</v>
      </c>
      <c r="I528" s="59">
        <v>45491</v>
      </c>
      <c r="J528" s="8" t="s">
        <v>202</v>
      </c>
      <c r="K528" s="8" t="s">
        <v>213</v>
      </c>
      <c r="L528" s="8" t="s">
        <v>193</v>
      </c>
      <c r="M528" s="8" t="s">
        <v>195</v>
      </c>
      <c r="N528" s="8" t="s">
        <v>195</v>
      </c>
      <c r="O528" s="8" t="s">
        <v>196</v>
      </c>
      <c r="P528" s="8" t="s">
        <v>1171</v>
      </c>
      <c r="R528" s="8" t="s">
        <v>188</v>
      </c>
      <c r="S528" s="8" t="s">
        <v>1172</v>
      </c>
      <c r="T528" s="8" t="s">
        <v>201</v>
      </c>
      <c r="U528" s="8" t="s">
        <v>202</v>
      </c>
      <c r="W528" s="8" t="s">
        <v>203</v>
      </c>
      <c r="X528" s="8" t="s">
        <v>206</v>
      </c>
      <c r="Y528" s="8">
        <v>0</v>
      </c>
      <c r="Z528" s="8">
        <v>0</v>
      </c>
      <c r="AA528" s="8">
        <v>0</v>
      </c>
      <c r="AB528" s="8">
        <v>0</v>
      </c>
      <c r="AC528" s="8">
        <v>1</v>
      </c>
      <c r="AD528" s="8">
        <v>1</v>
      </c>
      <c r="AE528" s="8">
        <v>0</v>
      </c>
      <c r="AF528" s="8">
        <f t="shared" si="32"/>
        <v>0</v>
      </c>
      <c r="AG528" s="8">
        <f t="shared" si="33"/>
        <v>1</v>
      </c>
      <c r="AH528" s="8">
        <f t="shared" si="34"/>
        <v>-1</v>
      </c>
      <c r="AI528" s="8">
        <f t="shared" si="35"/>
        <v>0</v>
      </c>
      <c r="AJ528" s="8" t="s">
        <v>188</v>
      </c>
      <c r="AK528" s="8" t="s">
        <v>217</v>
      </c>
      <c r="AL528" s="8" t="s">
        <v>647</v>
      </c>
    </row>
    <row r="529" spans="1:38" x14ac:dyDescent="0.35">
      <c r="A529" s="8">
        <v>450409</v>
      </c>
      <c r="B529" s="8">
        <v>121321</v>
      </c>
      <c r="C529" s="8" t="s">
        <v>188</v>
      </c>
      <c r="D529" s="8">
        <v>86561</v>
      </c>
      <c r="E529" s="8" t="s">
        <v>1173</v>
      </c>
      <c r="F529" s="8">
        <v>3211294</v>
      </c>
      <c r="G529" s="8">
        <v>0.01</v>
      </c>
      <c r="H529" s="8" t="s">
        <v>293</v>
      </c>
      <c r="I529" s="59">
        <v>45525</v>
      </c>
      <c r="J529" s="8" t="s">
        <v>191</v>
      </c>
      <c r="K529" s="8" t="s">
        <v>213</v>
      </c>
      <c r="L529" s="8" t="s">
        <v>193</v>
      </c>
      <c r="M529" s="8" t="s">
        <v>223</v>
      </c>
      <c r="N529" s="8" t="s">
        <v>195</v>
      </c>
      <c r="O529" s="8" t="s">
        <v>210</v>
      </c>
      <c r="P529" s="8" t="s">
        <v>1174</v>
      </c>
      <c r="Q529" s="8" t="s">
        <v>1175</v>
      </c>
      <c r="R529" s="8" t="s">
        <v>188</v>
      </c>
      <c r="S529" s="8" t="s">
        <v>1176</v>
      </c>
      <c r="T529" s="8" t="s">
        <v>201</v>
      </c>
      <c r="U529" s="8" t="s">
        <v>191</v>
      </c>
      <c r="W529" s="8" t="s">
        <v>203</v>
      </c>
      <c r="X529" s="8" t="s">
        <v>206</v>
      </c>
      <c r="Y529" s="8">
        <v>1</v>
      </c>
      <c r="Z529" s="8">
        <v>1</v>
      </c>
      <c r="AA529" s="8">
        <v>0</v>
      </c>
      <c r="AB529" s="8">
        <v>0</v>
      </c>
      <c r="AC529" s="8">
        <v>0</v>
      </c>
      <c r="AD529" s="8">
        <v>0</v>
      </c>
      <c r="AE529" s="8">
        <v>0</v>
      </c>
      <c r="AF529" s="8">
        <f t="shared" si="32"/>
        <v>1</v>
      </c>
      <c r="AG529" s="8">
        <f t="shared" si="33"/>
        <v>0</v>
      </c>
      <c r="AH529" s="8">
        <f t="shared" si="34"/>
        <v>1</v>
      </c>
      <c r="AI529" s="8">
        <f t="shared" si="35"/>
        <v>0</v>
      </c>
      <c r="AJ529" s="8" t="s">
        <v>658</v>
      </c>
      <c r="AK529" s="8" t="s">
        <v>241</v>
      </c>
      <c r="AL529" s="8" t="s">
        <v>647</v>
      </c>
    </row>
    <row r="530" spans="1:38" x14ac:dyDescent="0.35">
      <c r="A530" s="8">
        <v>457304</v>
      </c>
      <c r="B530" s="8">
        <v>111572</v>
      </c>
      <c r="C530" s="8" t="s">
        <v>188</v>
      </c>
      <c r="D530" s="8">
        <v>93045</v>
      </c>
      <c r="E530" s="8" t="s">
        <v>1177</v>
      </c>
      <c r="F530" s="8">
        <v>3211295</v>
      </c>
      <c r="G530" s="8">
        <v>0.01</v>
      </c>
      <c r="H530" s="8" t="s">
        <v>293</v>
      </c>
      <c r="I530" s="59">
        <v>45527</v>
      </c>
      <c r="J530" s="8" t="s">
        <v>202</v>
      </c>
      <c r="K530" s="8" t="s">
        <v>213</v>
      </c>
      <c r="L530" s="8" t="s">
        <v>193</v>
      </c>
      <c r="M530" s="8" t="s">
        <v>194</v>
      </c>
      <c r="N530" s="8" t="s">
        <v>195</v>
      </c>
      <c r="O530" s="8" t="s">
        <v>210</v>
      </c>
      <c r="P530" s="8" t="s">
        <v>1178</v>
      </c>
      <c r="Q530" s="8" t="s">
        <v>307</v>
      </c>
      <c r="R530" s="8" t="s">
        <v>252</v>
      </c>
      <c r="S530" s="8" t="s">
        <v>1179</v>
      </c>
      <c r="T530" s="8" t="s">
        <v>201</v>
      </c>
      <c r="U530" s="8" t="s">
        <v>202</v>
      </c>
      <c r="W530" s="8" t="s">
        <v>203</v>
      </c>
      <c r="X530" s="8" t="s">
        <v>231</v>
      </c>
      <c r="Y530" s="8">
        <v>1</v>
      </c>
      <c r="Z530" s="8">
        <v>1</v>
      </c>
      <c r="AA530" s="8">
        <v>0</v>
      </c>
      <c r="AB530" s="8">
        <v>0</v>
      </c>
      <c r="AC530" s="8">
        <v>0</v>
      </c>
      <c r="AD530" s="8">
        <v>0</v>
      </c>
      <c r="AE530" s="8">
        <v>0</v>
      </c>
      <c r="AF530" s="8">
        <f t="shared" si="32"/>
        <v>1</v>
      </c>
      <c r="AG530" s="8">
        <f t="shared" si="33"/>
        <v>0</v>
      </c>
      <c r="AH530" s="8">
        <f t="shared" si="34"/>
        <v>1</v>
      </c>
      <c r="AI530" s="8">
        <f t="shared" si="35"/>
        <v>0</v>
      </c>
      <c r="AJ530" s="8" t="s">
        <v>307</v>
      </c>
      <c r="AK530" s="8" t="s">
        <v>205</v>
      </c>
      <c r="AL530" s="8" t="s">
        <v>647</v>
      </c>
    </row>
    <row r="531" spans="1:38" x14ac:dyDescent="0.35">
      <c r="A531" s="8">
        <v>445635</v>
      </c>
      <c r="B531" s="8">
        <v>131815</v>
      </c>
      <c r="C531" s="8" t="s">
        <v>188</v>
      </c>
      <c r="D531" s="8">
        <v>86191</v>
      </c>
      <c r="E531" s="8" t="s">
        <v>1180</v>
      </c>
      <c r="F531" s="8">
        <v>3211296</v>
      </c>
      <c r="G531" s="8">
        <v>0.12</v>
      </c>
      <c r="H531" s="8" t="s">
        <v>190</v>
      </c>
      <c r="I531" s="59">
        <v>45523</v>
      </c>
      <c r="J531" s="8" t="s">
        <v>191</v>
      </c>
      <c r="K531" s="8" t="s">
        <v>213</v>
      </c>
      <c r="L531" s="8" t="s">
        <v>193</v>
      </c>
      <c r="M531" s="8" t="s">
        <v>195</v>
      </c>
      <c r="N531" s="8" t="s">
        <v>195</v>
      </c>
      <c r="O531" s="8" t="s">
        <v>196</v>
      </c>
      <c r="P531" s="8" t="s">
        <v>1181</v>
      </c>
      <c r="Q531" s="8" t="s">
        <v>430</v>
      </c>
      <c r="R531" s="8" t="s">
        <v>188</v>
      </c>
      <c r="S531" s="8" t="s">
        <v>1182</v>
      </c>
      <c r="T531" s="8" t="s">
        <v>201</v>
      </c>
      <c r="U531" s="8" t="s">
        <v>202</v>
      </c>
      <c r="W531" s="8" t="s">
        <v>203</v>
      </c>
      <c r="X531" s="8" t="s">
        <v>206</v>
      </c>
      <c r="Y531" s="8">
        <v>0</v>
      </c>
      <c r="Z531" s="8">
        <v>0</v>
      </c>
      <c r="AA531" s="8">
        <v>0</v>
      </c>
      <c r="AB531" s="8">
        <v>0</v>
      </c>
      <c r="AC531" s="8">
        <v>1</v>
      </c>
      <c r="AD531" s="8">
        <v>1</v>
      </c>
      <c r="AE531" s="8">
        <v>0</v>
      </c>
      <c r="AF531" s="8">
        <f t="shared" si="32"/>
        <v>0</v>
      </c>
      <c r="AG531" s="8">
        <f t="shared" si="33"/>
        <v>1</v>
      </c>
      <c r="AH531" s="8">
        <f t="shared" si="34"/>
        <v>-1</v>
      </c>
      <c r="AI531" s="8">
        <f t="shared" si="35"/>
        <v>0</v>
      </c>
      <c r="AJ531" s="8" t="s">
        <v>430</v>
      </c>
      <c r="AK531" s="8" t="s">
        <v>360</v>
      </c>
      <c r="AL531" s="8" t="s">
        <v>647</v>
      </c>
    </row>
    <row r="532" spans="1:38" x14ac:dyDescent="0.35">
      <c r="A532" s="8">
        <v>445635</v>
      </c>
      <c r="B532" s="8">
        <v>131815</v>
      </c>
      <c r="C532" s="8" t="s">
        <v>188</v>
      </c>
      <c r="D532" s="8">
        <v>86191</v>
      </c>
      <c r="E532" s="8" t="s">
        <v>1180</v>
      </c>
      <c r="F532" s="8">
        <v>3211296</v>
      </c>
      <c r="G532" s="8">
        <v>0.12</v>
      </c>
      <c r="H532" s="8" t="s">
        <v>190</v>
      </c>
      <c r="I532" s="59">
        <v>45523</v>
      </c>
      <c r="J532" s="8" t="s">
        <v>191</v>
      </c>
      <c r="K532" s="8" t="s">
        <v>213</v>
      </c>
      <c r="L532" s="8" t="s">
        <v>193</v>
      </c>
      <c r="M532" s="8" t="s">
        <v>195</v>
      </c>
      <c r="N532" s="8" t="s">
        <v>195</v>
      </c>
      <c r="O532" s="8" t="s">
        <v>196</v>
      </c>
      <c r="P532" s="8" t="s">
        <v>1181</v>
      </c>
      <c r="Q532" s="8" t="s">
        <v>430</v>
      </c>
      <c r="R532" s="8" t="s">
        <v>188</v>
      </c>
      <c r="S532" s="8" t="s">
        <v>1182</v>
      </c>
      <c r="T532" s="8" t="s">
        <v>201</v>
      </c>
      <c r="U532" s="8" t="s">
        <v>202</v>
      </c>
      <c r="W532" s="8" t="s">
        <v>203</v>
      </c>
      <c r="X532" s="8" t="s">
        <v>211</v>
      </c>
      <c r="Y532" s="8">
        <v>1</v>
      </c>
      <c r="Z532" s="8">
        <v>1</v>
      </c>
      <c r="AA532" s="8">
        <v>0</v>
      </c>
      <c r="AB532" s="8">
        <v>0</v>
      </c>
      <c r="AC532" s="8">
        <v>0</v>
      </c>
      <c r="AD532" s="8">
        <v>0</v>
      </c>
      <c r="AE532" s="8">
        <v>0</v>
      </c>
      <c r="AF532" s="8">
        <f t="shared" si="32"/>
        <v>1</v>
      </c>
      <c r="AG532" s="8">
        <f t="shared" si="33"/>
        <v>0</v>
      </c>
      <c r="AH532" s="8">
        <f t="shared" si="34"/>
        <v>1</v>
      </c>
      <c r="AI532" s="8">
        <f t="shared" si="35"/>
        <v>0</v>
      </c>
      <c r="AJ532" s="8" t="s">
        <v>430</v>
      </c>
      <c r="AK532" s="8" t="s">
        <v>360</v>
      </c>
      <c r="AL532" s="8" t="s">
        <v>647</v>
      </c>
    </row>
    <row r="533" spans="1:38" x14ac:dyDescent="0.35">
      <c r="A533" s="8">
        <v>447906</v>
      </c>
      <c r="B533" s="8">
        <v>129570</v>
      </c>
      <c r="C533" s="8" t="s">
        <v>188</v>
      </c>
      <c r="D533" s="8">
        <v>93048</v>
      </c>
      <c r="E533" s="8" t="s">
        <v>1183</v>
      </c>
      <c r="F533" s="8">
        <v>3211297</v>
      </c>
      <c r="G533" s="8">
        <v>0.03</v>
      </c>
      <c r="H533" s="8" t="s">
        <v>293</v>
      </c>
      <c r="I533" s="59">
        <v>45513</v>
      </c>
      <c r="J533" s="8" t="s">
        <v>202</v>
      </c>
      <c r="K533" s="8" t="s">
        <v>192</v>
      </c>
      <c r="L533" s="8" t="s">
        <v>193</v>
      </c>
      <c r="M533" s="8" t="s">
        <v>194</v>
      </c>
      <c r="N533" s="8" t="s">
        <v>195</v>
      </c>
      <c r="O533" s="8" t="s">
        <v>210</v>
      </c>
      <c r="P533" s="8" t="s">
        <v>1184</v>
      </c>
      <c r="R533" s="8" t="s">
        <v>188</v>
      </c>
      <c r="S533" s="8" t="s">
        <v>1185</v>
      </c>
      <c r="T533" s="8" t="s">
        <v>201</v>
      </c>
      <c r="U533" s="8" t="s">
        <v>202</v>
      </c>
      <c r="V533" s="59">
        <v>45629</v>
      </c>
      <c r="W533" s="8" t="s">
        <v>207</v>
      </c>
      <c r="X533" s="8" t="s">
        <v>231</v>
      </c>
      <c r="Y533" s="8">
        <v>8</v>
      </c>
      <c r="Z533" s="8">
        <v>8</v>
      </c>
      <c r="AA533" s="8">
        <v>0</v>
      </c>
      <c r="AB533" s="8">
        <v>0</v>
      </c>
      <c r="AC533" s="8">
        <v>0</v>
      </c>
      <c r="AD533" s="8">
        <v>0</v>
      </c>
      <c r="AE533" s="8">
        <v>0</v>
      </c>
      <c r="AF533" s="8">
        <f t="shared" si="32"/>
        <v>8</v>
      </c>
      <c r="AG533" s="8">
        <f t="shared" si="33"/>
        <v>0</v>
      </c>
      <c r="AH533" s="8">
        <f t="shared" si="34"/>
        <v>8</v>
      </c>
      <c r="AI533" s="8">
        <f t="shared" si="35"/>
        <v>0</v>
      </c>
      <c r="AJ533" s="8" t="s">
        <v>188</v>
      </c>
      <c r="AK533" s="8" t="s">
        <v>217</v>
      </c>
      <c r="AL533" s="8" t="s">
        <v>647</v>
      </c>
    </row>
    <row r="534" spans="1:38" x14ac:dyDescent="0.35">
      <c r="A534" s="8">
        <v>456201</v>
      </c>
      <c r="B534" s="8">
        <v>115059</v>
      </c>
      <c r="C534" s="8" t="s">
        <v>188</v>
      </c>
      <c r="D534" s="8">
        <v>93050</v>
      </c>
      <c r="E534" s="8" t="s">
        <v>1186</v>
      </c>
      <c r="F534" s="8">
        <v>3211298</v>
      </c>
      <c r="G534" s="8">
        <v>0.1</v>
      </c>
      <c r="H534" s="8" t="s">
        <v>190</v>
      </c>
      <c r="I534" s="59">
        <v>45518</v>
      </c>
      <c r="J534" s="8" t="s">
        <v>202</v>
      </c>
      <c r="K534" s="8" t="s">
        <v>213</v>
      </c>
      <c r="L534" s="8" t="s">
        <v>193</v>
      </c>
      <c r="M534" s="8" t="s">
        <v>194</v>
      </c>
      <c r="N534" s="8" t="s">
        <v>195</v>
      </c>
      <c r="O534" s="8" t="s">
        <v>196</v>
      </c>
      <c r="P534" s="8" t="s">
        <v>1187</v>
      </c>
      <c r="R534" s="8" t="s">
        <v>325</v>
      </c>
      <c r="S534" s="8" t="s">
        <v>1188</v>
      </c>
      <c r="T534" s="8" t="s">
        <v>201</v>
      </c>
      <c r="U534" s="8" t="s">
        <v>202</v>
      </c>
      <c r="W534" s="8" t="s">
        <v>203</v>
      </c>
      <c r="X534" s="8" t="s">
        <v>204</v>
      </c>
      <c r="Y534" s="8">
        <v>2</v>
      </c>
      <c r="Z534" s="8">
        <v>2</v>
      </c>
      <c r="AA534" s="8">
        <v>0</v>
      </c>
      <c r="AB534" s="8">
        <v>0</v>
      </c>
      <c r="AC534" s="8">
        <v>0</v>
      </c>
      <c r="AD534" s="8">
        <v>0</v>
      </c>
      <c r="AE534" s="8">
        <v>0</v>
      </c>
      <c r="AF534" s="8">
        <f t="shared" si="32"/>
        <v>2</v>
      </c>
      <c r="AG534" s="8">
        <f t="shared" si="33"/>
        <v>0</v>
      </c>
      <c r="AH534" s="8">
        <f t="shared" si="34"/>
        <v>2</v>
      </c>
      <c r="AI534" s="8">
        <f t="shared" si="35"/>
        <v>0</v>
      </c>
      <c r="AJ534" s="8" t="s">
        <v>325</v>
      </c>
      <c r="AK534" s="8" t="s">
        <v>205</v>
      </c>
      <c r="AL534" s="8" t="s">
        <v>647</v>
      </c>
    </row>
    <row r="535" spans="1:38" x14ac:dyDescent="0.35">
      <c r="A535" s="8">
        <v>456201</v>
      </c>
      <c r="B535" s="8">
        <v>115059</v>
      </c>
      <c r="C535" s="8" t="s">
        <v>188</v>
      </c>
      <c r="D535" s="8">
        <v>93050</v>
      </c>
      <c r="E535" s="8" t="s">
        <v>1186</v>
      </c>
      <c r="F535" s="8">
        <v>3211298</v>
      </c>
      <c r="G535" s="8">
        <v>0.1</v>
      </c>
      <c r="H535" s="8" t="s">
        <v>190</v>
      </c>
      <c r="I535" s="59">
        <v>45518</v>
      </c>
      <c r="J535" s="8" t="s">
        <v>202</v>
      </c>
      <c r="K535" s="8" t="s">
        <v>213</v>
      </c>
      <c r="L535" s="8" t="s">
        <v>193</v>
      </c>
      <c r="M535" s="8" t="s">
        <v>194</v>
      </c>
      <c r="N535" s="8" t="s">
        <v>195</v>
      </c>
      <c r="O535" s="8" t="s">
        <v>224</v>
      </c>
      <c r="P535" s="8" t="s">
        <v>1187</v>
      </c>
      <c r="R535" s="8" t="s">
        <v>325</v>
      </c>
      <c r="S535" s="8" t="s">
        <v>1188</v>
      </c>
      <c r="T535" s="8" t="s">
        <v>201</v>
      </c>
      <c r="U535" s="8" t="s">
        <v>191</v>
      </c>
      <c r="W535" s="8" t="s">
        <v>203</v>
      </c>
      <c r="X535" s="8" t="s">
        <v>206</v>
      </c>
      <c r="Y535" s="8">
        <v>2</v>
      </c>
      <c r="Z535" s="8">
        <v>2</v>
      </c>
      <c r="AA535" s="8">
        <v>0</v>
      </c>
      <c r="AB535" s="8">
        <v>0</v>
      </c>
      <c r="AC535" s="8">
        <v>0</v>
      </c>
      <c r="AD535" s="8">
        <v>0</v>
      </c>
      <c r="AE535" s="8">
        <v>0</v>
      </c>
      <c r="AF535" s="8">
        <f t="shared" si="32"/>
        <v>2</v>
      </c>
      <c r="AG535" s="8">
        <f t="shared" si="33"/>
        <v>0</v>
      </c>
      <c r="AH535" s="8">
        <f t="shared" si="34"/>
        <v>2</v>
      </c>
      <c r="AI535" s="8">
        <f t="shared" si="35"/>
        <v>0</v>
      </c>
      <c r="AJ535" s="8" t="s">
        <v>325</v>
      </c>
      <c r="AK535" s="8" t="s">
        <v>205</v>
      </c>
      <c r="AL535" s="8" t="s">
        <v>647</v>
      </c>
    </row>
    <row r="536" spans="1:38" x14ac:dyDescent="0.35">
      <c r="A536" s="8">
        <v>456201</v>
      </c>
      <c r="B536" s="8">
        <v>115059</v>
      </c>
      <c r="C536" s="8" t="s">
        <v>188</v>
      </c>
      <c r="D536" s="8">
        <v>93050</v>
      </c>
      <c r="E536" s="8" t="s">
        <v>1186</v>
      </c>
      <c r="F536" s="8">
        <v>3211298</v>
      </c>
      <c r="G536" s="8">
        <v>0.1</v>
      </c>
      <c r="H536" s="8" t="s">
        <v>190</v>
      </c>
      <c r="I536" s="59">
        <v>45518</v>
      </c>
      <c r="J536" s="8" t="s">
        <v>202</v>
      </c>
      <c r="K536" s="8" t="s">
        <v>213</v>
      </c>
      <c r="L536" s="8" t="s">
        <v>193</v>
      </c>
      <c r="M536" s="8" t="s">
        <v>194</v>
      </c>
      <c r="N536" s="8" t="s">
        <v>195</v>
      </c>
      <c r="O536" s="8" t="s">
        <v>196</v>
      </c>
      <c r="P536" s="8" t="s">
        <v>1187</v>
      </c>
      <c r="R536" s="8" t="s">
        <v>325</v>
      </c>
      <c r="S536" s="8" t="s">
        <v>1188</v>
      </c>
      <c r="T536" s="8" t="s">
        <v>201</v>
      </c>
      <c r="U536" s="8" t="s">
        <v>202</v>
      </c>
      <c r="W536" s="8" t="s">
        <v>207</v>
      </c>
      <c r="X536" s="8" t="s">
        <v>206</v>
      </c>
      <c r="Y536" s="8">
        <v>0</v>
      </c>
      <c r="Z536" s="8">
        <v>0</v>
      </c>
      <c r="AA536" s="8">
        <v>0</v>
      </c>
      <c r="AB536" s="8">
        <v>0</v>
      </c>
      <c r="AC536" s="8">
        <v>1</v>
      </c>
      <c r="AD536" s="8">
        <v>1</v>
      </c>
      <c r="AE536" s="8">
        <v>0</v>
      </c>
      <c r="AF536" s="8">
        <f t="shared" si="32"/>
        <v>0</v>
      </c>
      <c r="AG536" s="8">
        <f t="shared" si="33"/>
        <v>1</v>
      </c>
      <c r="AH536" s="8">
        <f t="shared" si="34"/>
        <v>-1</v>
      </c>
      <c r="AI536" s="8">
        <f t="shared" si="35"/>
        <v>0</v>
      </c>
      <c r="AJ536" s="8" t="s">
        <v>325</v>
      </c>
      <c r="AK536" s="8" t="s">
        <v>205</v>
      </c>
      <c r="AL536" s="8" t="s">
        <v>647</v>
      </c>
    </row>
    <row r="537" spans="1:38" x14ac:dyDescent="0.35">
      <c r="A537" s="8">
        <v>453039</v>
      </c>
      <c r="B537" s="8">
        <v>117681</v>
      </c>
      <c r="C537" s="8" t="s">
        <v>188</v>
      </c>
      <c r="D537" s="8">
        <v>93114</v>
      </c>
      <c r="E537" s="8" t="s">
        <v>1189</v>
      </c>
      <c r="F537" s="8">
        <v>3215712</v>
      </c>
      <c r="G537" s="8">
        <v>0.28000000000000003</v>
      </c>
      <c r="H537" s="8" t="s">
        <v>190</v>
      </c>
      <c r="I537" s="59">
        <v>45551</v>
      </c>
      <c r="J537" s="8" t="s">
        <v>202</v>
      </c>
      <c r="K537" s="8" t="s">
        <v>213</v>
      </c>
      <c r="L537" s="8" t="s">
        <v>193</v>
      </c>
      <c r="M537" s="8" t="s">
        <v>195</v>
      </c>
      <c r="N537" s="8" t="s">
        <v>195</v>
      </c>
      <c r="O537" s="8" t="s">
        <v>196</v>
      </c>
      <c r="P537" s="8" t="s">
        <v>1190</v>
      </c>
      <c r="Q537" s="8" t="s">
        <v>318</v>
      </c>
      <c r="R537" s="8" t="s">
        <v>319</v>
      </c>
      <c r="S537" s="8" t="s">
        <v>1191</v>
      </c>
      <c r="T537" s="8" t="s">
        <v>201</v>
      </c>
      <c r="U537" s="8" t="s">
        <v>202</v>
      </c>
      <c r="W537" s="8" t="s">
        <v>203</v>
      </c>
      <c r="X537" s="8" t="s">
        <v>206</v>
      </c>
      <c r="Y537" s="8">
        <v>0</v>
      </c>
      <c r="Z537" s="8">
        <v>0</v>
      </c>
      <c r="AA537" s="8">
        <v>0</v>
      </c>
      <c r="AB537" s="8">
        <v>0</v>
      </c>
      <c r="AC537" s="8">
        <v>1</v>
      </c>
      <c r="AD537" s="8">
        <v>1</v>
      </c>
      <c r="AE537" s="8">
        <v>0</v>
      </c>
      <c r="AF537" s="8">
        <f t="shared" si="32"/>
        <v>0</v>
      </c>
      <c r="AG537" s="8">
        <f t="shared" si="33"/>
        <v>1</v>
      </c>
      <c r="AH537" s="8">
        <f t="shared" si="34"/>
        <v>-1</v>
      </c>
      <c r="AI537" s="8">
        <f t="shared" si="35"/>
        <v>0</v>
      </c>
      <c r="AJ537" s="8" t="s">
        <v>318</v>
      </c>
      <c r="AK537" s="8" t="s">
        <v>322</v>
      </c>
      <c r="AL537" s="8" t="s">
        <v>647</v>
      </c>
    </row>
    <row r="538" spans="1:38" x14ac:dyDescent="0.35">
      <c r="A538" s="8">
        <v>453039</v>
      </c>
      <c r="B538" s="8">
        <v>117681</v>
      </c>
      <c r="C538" s="8" t="s">
        <v>188</v>
      </c>
      <c r="D538" s="8">
        <v>93114</v>
      </c>
      <c r="E538" s="8" t="s">
        <v>1189</v>
      </c>
      <c r="F538" s="8">
        <v>3215712</v>
      </c>
      <c r="G538" s="8">
        <v>0.28000000000000003</v>
      </c>
      <c r="H538" s="8" t="s">
        <v>190</v>
      </c>
      <c r="I538" s="59">
        <v>45551</v>
      </c>
      <c r="J538" s="8" t="s">
        <v>202</v>
      </c>
      <c r="K538" s="8" t="s">
        <v>213</v>
      </c>
      <c r="L538" s="8" t="s">
        <v>193</v>
      </c>
      <c r="M538" s="8" t="s">
        <v>195</v>
      </c>
      <c r="N538" s="8" t="s">
        <v>195</v>
      </c>
      <c r="O538" s="8" t="s">
        <v>196</v>
      </c>
      <c r="P538" s="8" t="s">
        <v>1190</v>
      </c>
      <c r="Q538" s="8" t="s">
        <v>318</v>
      </c>
      <c r="R538" s="8" t="s">
        <v>319</v>
      </c>
      <c r="S538" s="8" t="s">
        <v>1191</v>
      </c>
      <c r="T538" s="8" t="s">
        <v>201</v>
      </c>
      <c r="U538" s="8" t="s">
        <v>202</v>
      </c>
      <c r="W538" s="8" t="s">
        <v>203</v>
      </c>
      <c r="X538" s="8" t="s">
        <v>211</v>
      </c>
      <c r="Y538" s="8">
        <v>1</v>
      </c>
      <c r="Z538" s="8">
        <v>1</v>
      </c>
      <c r="AA538" s="8">
        <v>0</v>
      </c>
      <c r="AB538" s="8">
        <v>0</v>
      </c>
      <c r="AC538" s="8">
        <v>0</v>
      </c>
      <c r="AD538" s="8">
        <v>0</v>
      </c>
      <c r="AE538" s="8">
        <v>0</v>
      </c>
      <c r="AF538" s="8">
        <f t="shared" si="32"/>
        <v>1</v>
      </c>
      <c r="AG538" s="8">
        <f t="shared" si="33"/>
        <v>0</v>
      </c>
      <c r="AH538" s="8">
        <f t="shared" si="34"/>
        <v>1</v>
      </c>
      <c r="AI538" s="8">
        <f t="shared" si="35"/>
        <v>0</v>
      </c>
      <c r="AJ538" s="8" t="s">
        <v>318</v>
      </c>
      <c r="AK538" s="8" t="s">
        <v>322</v>
      </c>
      <c r="AL538" s="8" t="s">
        <v>647</v>
      </c>
    </row>
    <row r="539" spans="1:38" x14ac:dyDescent="0.35">
      <c r="A539" s="8">
        <v>448724</v>
      </c>
      <c r="B539" s="8">
        <v>120990</v>
      </c>
      <c r="C539" s="8" t="s">
        <v>188</v>
      </c>
      <c r="D539" s="8">
        <v>93115</v>
      </c>
      <c r="E539" s="8" t="s">
        <v>1192</v>
      </c>
      <c r="F539" s="8">
        <v>3215713</v>
      </c>
      <c r="G539" s="8">
        <v>0.28999999999999998</v>
      </c>
      <c r="H539" s="8" t="s">
        <v>293</v>
      </c>
      <c r="I539" s="59">
        <v>45539</v>
      </c>
      <c r="J539" s="8" t="s">
        <v>202</v>
      </c>
      <c r="K539" s="8" t="s">
        <v>213</v>
      </c>
      <c r="L539" s="8" t="s">
        <v>193</v>
      </c>
      <c r="M539" s="8" t="s">
        <v>194</v>
      </c>
      <c r="N539" s="8" t="s">
        <v>195</v>
      </c>
      <c r="O539" s="8" t="s">
        <v>210</v>
      </c>
      <c r="P539" s="8" t="s">
        <v>1193</v>
      </c>
      <c r="Q539" s="8" t="s">
        <v>1194</v>
      </c>
      <c r="R539" s="8" t="s">
        <v>1195</v>
      </c>
      <c r="S539" s="8" t="s">
        <v>1196</v>
      </c>
      <c r="T539" s="8" t="s">
        <v>201</v>
      </c>
      <c r="U539" s="8" t="s">
        <v>202</v>
      </c>
      <c r="W539" s="8" t="s">
        <v>207</v>
      </c>
      <c r="X539" s="8" t="s">
        <v>204</v>
      </c>
      <c r="Y539" s="8">
        <v>1</v>
      </c>
      <c r="Z539" s="8">
        <v>1</v>
      </c>
      <c r="AA539" s="8">
        <v>0</v>
      </c>
      <c r="AB539" s="8">
        <v>0</v>
      </c>
      <c r="AC539" s="8">
        <v>0</v>
      </c>
      <c r="AD539" s="8">
        <v>0</v>
      </c>
      <c r="AE539" s="8">
        <v>0</v>
      </c>
      <c r="AF539" s="8">
        <f t="shared" si="32"/>
        <v>1</v>
      </c>
      <c r="AG539" s="8">
        <f t="shared" si="33"/>
        <v>0</v>
      </c>
      <c r="AH539" s="8">
        <f t="shared" si="34"/>
        <v>1</v>
      </c>
      <c r="AI539" s="8">
        <f t="shared" si="35"/>
        <v>0</v>
      </c>
      <c r="AJ539" s="8" t="s">
        <v>658</v>
      </c>
      <c r="AK539" s="8" t="s">
        <v>241</v>
      </c>
      <c r="AL539" s="8" t="s">
        <v>647</v>
      </c>
    </row>
    <row r="540" spans="1:38" x14ac:dyDescent="0.35">
      <c r="A540" s="8">
        <v>448724</v>
      </c>
      <c r="B540" s="8">
        <v>120990</v>
      </c>
      <c r="C540" s="8" t="s">
        <v>188</v>
      </c>
      <c r="D540" s="8">
        <v>93115</v>
      </c>
      <c r="E540" s="8" t="s">
        <v>1192</v>
      </c>
      <c r="F540" s="8">
        <v>3215713</v>
      </c>
      <c r="G540" s="8">
        <v>0.28999999999999998</v>
      </c>
      <c r="H540" s="8" t="s">
        <v>293</v>
      </c>
      <c r="I540" s="59">
        <v>45539</v>
      </c>
      <c r="J540" s="8" t="s">
        <v>202</v>
      </c>
      <c r="K540" s="8" t="s">
        <v>213</v>
      </c>
      <c r="L540" s="8" t="s">
        <v>193</v>
      </c>
      <c r="M540" s="8" t="s">
        <v>194</v>
      </c>
      <c r="N540" s="8" t="s">
        <v>195</v>
      </c>
      <c r="O540" s="8" t="s">
        <v>210</v>
      </c>
      <c r="P540" s="8" t="s">
        <v>1193</v>
      </c>
      <c r="Q540" s="8" t="s">
        <v>1194</v>
      </c>
      <c r="R540" s="8" t="s">
        <v>1195</v>
      </c>
      <c r="S540" s="8" t="s">
        <v>1196</v>
      </c>
      <c r="T540" s="8" t="s">
        <v>201</v>
      </c>
      <c r="U540" s="8" t="s">
        <v>202</v>
      </c>
      <c r="W540" s="8" t="s">
        <v>207</v>
      </c>
      <c r="X540" s="8" t="s">
        <v>206</v>
      </c>
      <c r="Y540" s="8">
        <v>1</v>
      </c>
      <c r="Z540" s="8">
        <v>1</v>
      </c>
      <c r="AA540" s="8">
        <v>0</v>
      </c>
      <c r="AB540" s="8">
        <v>0</v>
      </c>
      <c r="AC540" s="8">
        <v>0</v>
      </c>
      <c r="AD540" s="8">
        <v>0</v>
      </c>
      <c r="AE540" s="8">
        <v>0</v>
      </c>
      <c r="AF540" s="8">
        <f t="shared" si="32"/>
        <v>1</v>
      </c>
      <c r="AG540" s="8">
        <f t="shared" si="33"/>
        <v>0</v>
      </c>
      <c r="AH540" s="8">
        <f t="shared" si="34"/>
        <v>1</v>
      </c>
      <c r="AI540" s="8">
        <f t="shared" si="35"/>
        <v>0</v>
      </c>
      <c r="AJ540" s="8" t="s">
        <v>658</v>
      </c>
      <c r="AK540" s="8" t="s">
        <v>241</v>
      </c>
      <c r="AL540" s="8" t="s">
        <v>647</v>
      </c>
    </row>
    <row r="541" spans="1:38" x14ac:dyDescent="0.35">
      <c r="A541" s="8">
        <v>446709</v>
      </c>
      <c r="B541" s="8">
        <v>124225</v>
      </c>
      <c r="C541" s="8" t="s">
        <v>188</v>
      </c>
      <c r="D541" s="8">
        <v>93117</v>
      </c>
      <c r="E541" s="8" t="s">
        <v>1197</v>
      </c>
      <c r="F541" s="8">
        <v>3215715</v>
      </c>
      <c r="G541" s="8">
        <v>0.14000000000000001</v>
      </c>
      <c r="H541" s="8" t="s">
        <v>190</v>
      </c>
      <c r="I541" s="59">
        <v>45548</v>
      </c>
      <c r="J541" s="8" t="s">
        <v>202</v>
      </c>
      <c r="K541" s="8" t="s">
        <v>213</v>
      </c>
      <c r="L541" s="8" t="s">
        <v>193</v>
      </c>
      <c r="M541" s="8" t="s">
        <v>195</v>
      </c>
      <c r="N541" s="8" t="s">
        <v>195</v>
      </c>
      <c r="O541" s="8" t="s">
        <v>196</v>
      </c>
      <c r="P541" s="8" t="s">
        <v>1198</v>
      </c>
      <c r="Q541" s="8" t="s">
        <v>295</v>
      </c>
      <c r="R541" s="8" t="s">
        <v>188</v>
      </c>
      <c r="S541" s="8" t="s">
        <v>818</v>
      </c>
      <c r="T541" s="8" t="s">
        <v>201</v>
      </c>
      <c r="U541" s="8" t="s">
        <v>202</v>
      </c>
      <c r="W541" s="8" t="s">
        <v>203</v>
      </c>
      <c r="X541" s="8" t="s">
        <v>206</v>
      </c>
      <c r="Y541" s="8">
        <v>1</v>
      </c>
      <c r="Z541" s="8">
        <v>1</v>
      </c>
      <c r="AA541" s="8">
        <v>0</v>
      </c>
      <c r="AB541" s="8">
        <v>0</v>
      </c>
      <c r="AC541" s="8">
        <v>1</v>
      </c>
      <c r="AD541" s="8">
        <v>1</v>
      </c>
      <c r="AE541" s="8">
        <v>0</v>
      </c>
      <c r="AF541" s="8">
        <f t="shared" si="32"/>
        <v>1</v>
      </c>
      <c r="AG541" s="8">
        <f t="shared" si="33"/>
        <v>1</v>
      </c>
      <c r="AH541" s="8">
        <f t="shared" si="34"/>
        <v>0</v>
      </c>
      <c r="AI541" s="8">
        <f t="shared" si="35"/>
        <v>0</v>
      </c>
      <c r="AJ541" s="8" t="s">
        <v>771</v>
      </c>
      <c r="AK541" s="8" t="s">
        <v>360</v>
      </c>
      <c r="AL541" s="8" t="s">
        <v>647</v>
      </c>
    </row>
    <row r="542" spans="1:38" x14ac:dyDescent="0.35">
      <c r="A542" s="8">
        <v>456081</v>
      </c>
      <c r="B542" s="8">
        <v>113433</v>
      </c>
      <c r="C542" s="8" t="s">
        <v>188</v>
      </c>
      <c r="D542" s="8">
        <v>93118</v>
      </c>
      <c r="E542" s="8" t="s">
        <v>1199</v>
      </c>
      <c r="F542" s="8">
        <v>3215716</v>
      </c>
      <c r="G542" s="8">
        <v>0.73</v>
      </c>
      <c r="H542" s="8" t="s">
        <v>190</v>
      </c>
      <c r="I542" s="59">
        <v>45553</v>
      </c>
      <c r="J542" s="8" t="s">
        <v>202</v>
      </c>
      <c r="K542" s="8" t="s">
        <v>213</v>
      </c>
      <c r="L542" s="8" t="s">
        <v>193</v>
      </c>
      <c r="M542" s="8" t="s">
        <v>195</v>
      </c>
      <c r="N542" s="8" t="s">
        <v>195</v>
      </c>
      <c r="O542" s="8" t="s">
        <v>196</v>
      </c>
      <c r="P542" s="8" t="s">
        <v>1200</v>
      </c>
      <c r="Q542" s="8" t="s">
        <v>377</v>
      </c>
      <c r="R542" s="8" t="s">
        <v>319</v>
      </c>
      <c r="S542" s="8" t="s">
        <v>1201</v>
      </c>
      <c r="T542" s="8" t="s">
        <v>201</v>
      </c>
      <c r="U542" s="8" t="s">
        <v>202</v>
      </c>
      <c r="W542" s="8" t="s">
        <v>203</v>
      </c>
      <c r="X542" s="8" t="s">
        <v>211</v>
      </c>
      <c r="Y542" s="8">
        <v>1</v>
      </c>
      <c r="Z542" s="8">
        <v>1</v>
      </c>
      <c r="AA542" s="8">
        <v>0</v>
      </c>
      <c r="AB542" s="8">
        <v>0</v>
      </c>
      <c r="AC542" s="8">
        <v>1</v>
      </c>
      <c r="AD542" s="8">
        <v>1</v>
      </c>
      <c r="AE542" s="8">
        <v>0</v>
      </c>
      <c r="AF542" s="8">
        <f t="shared" si="32"/>
        <v>1</v>
      </c>
      <c r="AG542" s="8">
        <f t="shared" si="33"/>
        <v>1</v>
      </c>
      <c r="AH542" s="8">
        <f t="shared" si="34"/>
        <v>0</v>
      </c>
      <c r="AI542" s="8">
        <f t="shared" si="35"/>
        <v>0</v>
      </c>
      <c r="AJ542" s="8" t="s">
        <v>377</v>
      </c>
      <c r="AK542" s="8" t="s">
        <v>322</v>
      </c>
      <c r="AL542" s="8" t="s">
        <v>647</v>
      </c>
    </row>
    <row r="543" spans="1:38" x14ac:dyDescent="0.35">
      <c r="A543" s="8">
        <v>446471</v>
      </c>
      <c r="B543" s="8">
        <v>130126</v>
      </c>
      <c r="C543" s="8" t="s">
        <v>188</v>
      </c>
      <c r="D543" s="8">
        <v>93141</v>
      </c>
      <c r="E543" s="8" t="s">
        <v>1202</v>
      </c>
      <c r="F543" s="8">
        <v>3216535</v>
      </c>
      <c r="G543" s="8">
        <v>0.11</v>
      </c>
      <c r="H543" s="8" t="s">
        <v>190</v>
      </c>
      <c r="I543" s="59">
        <v>45561</v>
      </c>
      <c r="J543" s="8" t="s">
        <v>202</v>
      </c>
      <c r="K543" s="8" t="s">
        <v>213</v>
      </c>
      <c r="L543" s="8" t="s">
        <v>193</v>
      </c>
      <c r="M543" s="8" t="s">
        <v>195</v>
      </c>
      <c r="N543" s="8" t="s">
        <v>195</v>
      </c>
      <c r="O543" s="8" t="s">
        <v>224</v>
      </c>
      <c r="P543" s="8" t="s">
        <v>1203</v>
      </c>
      <c r="R543" s="8" t="s">
        <v>188</v>
      </c>
      <c r="S543" s="8" t="s">
        <v>1204</v>
      </c>
      <c r="T543" s="8" t="s">
        <v>201</v>
      </c>
      <c r="U543" s="8" t="s">
        <v>191</v>
      </c>
      <c r="W543" s="8" t="s">
        <v>203</v>
      </c>
      <c r="X543" s="8" t="s">
        <v>211</v>
      </c>
      <c r="Y543" s="8">
        <v>1</v>
      </c>
      <c r="Z543" s="8">
        <v>1</v>
      </c>
      <c r="AA543" s="8">
        <v>0</v>
      </c>
      <c r="AB543" s="8">
        <v>0</v>
      </c>
      <c r="AC543" s="8">
        <v>0</v>
      </c>
      <c r="AD543" s="8">
        <v>0</v>
      </c>
      <c r="AE543" s="8">
        <v>0</v>
      </c>
      <c r="AF543" s="8">
        <f t="shared" si="32"/>
        <v>1</v>
      </c>
      <c r="AG543" s="8">
        <f t="shared" si="33"/>
        <v>0</v>
      </c>
      <c r="AH543" s="8">
        <f t="shared" si="34"/>
        <v>1</v>
      </c>
      <c r="AI543" s="8">
        <f t="shared" si="35"/>
        <v>0</v>
      </c>
      <c r="AJ543" s="8" t="s">
        <v>188</v>
      </c>
      <c r="AK543" s="8" t="s">
        <v>217</v>
      </c>
      <c r="AL543" s="8" t="s">
        <v>647</v>
      </c>
    </row>
    <row r="544" spans="1:38" x14ac:dyDescent="0.35">
      <c r="A544" s="8">
        <v>455388</v>
      </c>
      <c r="B544" s="8">
        <v>117572</v>
      </c>
      <c r="C544" s="8" t="s">
        <v>188</v>
      </c>
      <c r="D544" s="8">
        <v>84841</v>
      </c>
      <c r="E544" s="8" t="s">
        <v>371</v>
      </c>
      <c r="F544" s="8">
        <v>3216928</v>
      </c>
      <c r="G544" s="8">
        <v>0.02</v>
      </c>
      <c r="H544" s="8" t="s">
        <v>190</v>
      </c>
      <c r="I544" s="59">
        <v>45555</v>
      </c>
      <c r="J544" s="8" t="s">
        <v>191</v>
      </c>
      <c r="K544" s="8" t="s">
        <v>213</v>
      </c>
      <c r="L544" s="8" t="s">
        <v>193</v>
      </c>
      <c r="M544" s="8" t="s">
        <v>372</v>
      </c>
      <c r="N544" s="8" t="s">
        <v>195</v>
      </c>
      <c r="O544" s="8" t="s">
        <v>210</v>
      </c>
      <c r="P544" s="8" t="s">
        <v>373</v>
      </c>
      <c r="R544" s="8" t="s">
        <v>199</v>
      </c>
      <c r="S544" s="8" t="s">
        <v>374</v>
      </c>
      <c r="T544" s="8" t="s">
        <v>201</v>
      </c>
      <c r="U544" s="8" t="s">
        <v>202</v>
      </c>
      <c r="V544" s="59">
        <v>45721</v>
      </c>
      <c r="W544" s="8" t="s">
        <v>207</v>
      </c>
      <c r="X544" s="8" t="s">
        <v>204</v>
      </c>
      <c r="Y544" s="8">
        <v>2</v>
      </c>
      <c r="Z544" s="8">
        <v>2</v>
      </c>
      <c r="AA544" s="8">
        <v>2</v>
      </c>
      <c r="AB544" s="8">
        <v>0</v>
      </c>
      <c r="AC544" s="8">
        <v>0</v>
      </c>
      <c r="AD544" s="8">
        <v>0</v>
      </c>
      <c r="AE544" s="8">
        <v>0</v>
      </c>
      <c r="AF544" s="8">
        <f t="shared" si="32"/>
        <v>2</v>
      </c>
      <c r="AG544" s="8">
        <f t="shared" si="33"/>
        <v>0</v>
      </c>
      <c r="AH544" s="8">
        <f t="shared" si="34"/>
        <v>2</v>
      </c>
      <c r="AI544" s="8">
        <f t="shared" si="35"/>
        <v>2</v>
      </c>
      <c r="AJ544" s="8" t="s">
        <v>199</v>
      </c>
      <c r="AK544" s="8" t="s">
        <v>205</v>
      </c>
      <c r="AL544" s="8" t="s">
        <v>647</v>
      </c>
    </row>
    <row r="545" spans="1:38" x14ac:dyDescent="0.35">
      <c r="A545" s="8">
        <v>456891</v>
      </c>
      <c r="B545" s="8">
        <v>113414</v>
      </c>
      <c r="C545" s="8" t="s">
        <v>188</v>
      </c>
      <c r="D545" s="8">
        <v>93143</v>
      </c>
      <c r="E545" s="8" t="s">
        <v>1205</v>
      </c>
      <c r="F545" s="8">
        <v>3216929</v>
      </c>
      <c r="G545" s="8">
        <v>0.06</v>
      </c>
      <c r="H545" s="8" t="s">
        <v>190</v>
      </c>
      <c r="I545" s="59">
        <v>45560</v>
      </c>
      <c r="J545" s="8" t="s">
        <v>202</v>
      </c>
      <c r="K545" s="8" t="s">
        <v>213</v>
      </c>
      <c r="L545" s="8" t="s">
        <v>193</v>
      </c>
      <c r="M545" s="8" t="s">
        <v>223</v>
      </c>
      <c r="N545" s="8" t="s">
        <v>195</v>
      </c>
      <c r="O545" s="8" t="s">
        <v>224</v>
      </c>
      <c r="P545" s="8" t="s">
        <v>1206</v>
      </c>
      <c r="Q545" s="8" t="s">
        <v>1207</v>
      </c>
      <c r="R545" s="8" t="s">
        <v>377</v>
      </c>
      <c r="S545" s="8" t="s">
        <v>1208</v>
      </c>
      <c r="T545" s="8" t="s">
        <v>201</v>
      </c>
      <c r="U545" s="8" t="s">
        <v>191</v>
      </c>
      <c r="W545" s="8" t="s">
        <v>223</v>
      </c>
      <c r="X545" s="8" t="s">
        <v>211</v>
      </c>
      <c r="Y545" s="8">
        <v>1</v>
      </c>
      <c r="Z545" s="8">
        <v>1</v>
      </c>
      <c r="AA545" s="8">
        <v>0</v>
      </c>
      <c r="AB545" s="8">
        <v>0</v>
      </c>
      <c r="AC545" s="8">
        <v>0</v>
      </c>
      <c r="AD545" s="8">
        <v>0</v>
      </c>
      <c r="AE545" s="8">
        <v>0</v>
      </c>
      <c r="AF545" s="8">
        <f t="shared" si="32"/>
        <v>1</v>
      </c>
      <c r="AG545" s="8">
        <f t="shared" si="33"/>
        <v>0</v>
      </c>
      <c r="AH545" s="8">
        <f t="shared" si="34"/>
        <v>1</v>
      </c>
      <c r="AI545" s="8">
        <f t="shared" si="35"/>
        <v>0</v>
      </c>
      <c r="AJ545" s="8" t="s">
        <v>658</v>
      </c>
      <c r="AK545" s="8" t="s">
        <v>241</v>
      </c>
      <c r="AL545" s="8" t="s">
        <v>647</v>
      </c>
    </row>
    <row r="546" spans="1:38" x14ac:dyDescent="0.35">
      <c r="A546" s="8">
        <v>447680</v>
      </c>
      <c r="B546" s="8">
        <v>122271</v>
      </c>
      <c r="C546" s="8" t="s">
        <v>188</v>
      </c>
      <c r="D546" s="8">
        <v>93144</v>
      </c>
      <c r="E546" s="8" t="s">
        <v>1209</v>
      </c>
      <c r="F546" s="8">
        <v>3216931</v>
      </c>
      <c r="G546" s="8">
        <v>0.04</v>
      </c>
      <c r="H546" s="8" t="s">
        <v>190</v>
      </c>
      <c r="I546" s="59">
        <v>45547</v>
      </c>
      <c r="J546" s="8" t="s">
        <v>202</v>
      </c>
      <c r="K546" s="8" t="s">
        <v>213</v>
      </c>
      <c r="L546" s="8" t="s">
        <v>193</v>
      </c>
      <c r="M546" s="8" t="s">
        <v>195</v>
      </c>
      <c r="N546" s="8" t="s">
        <v>195</v>
      </c>
      <c r="O546" s="8" t="s">
        <v>224</v>
      </c>
      <c r="P546" s="8" t="s">
        <v>1210</v>
      </c>
      <c r="R546" s="8" t="s">
        <v>389</v>
      </c>
      <c r="S546" s="8" t="s">
        <v>1211</v>
      </c>
      <c r="T546" s="8" t="s">
        <v>201</v>
      </c>
      <c r="U546" s="8" t="s">
        <v>191</v>
      </c>
      <c r="W546" s="8" t="s">
        <v>203</v>
      </c>
      <c r="X546" s="8" t="s">
        <v>206</v>
      </c>
      <c r="Y546" s="8">
        <v>1</v>
      </c>
      <c r="Z546" s="8">
        <v>1</v>
      </c>
      <c r="AA546" s="8">
        <v>0</v>
      </c>
      <c r="AB546" s="8">
        <v>0</v>
      </c>
      <c r="AC546" s="8">
        <v>0</v>
      </c>
      <c r="AD546" s="8">
        <v>0</v>
      </c>
      <c r="AE546" s="8">
        <v>0</v>
      </c>
      <c r="AF546" s="8">
        <f t="shared" si="32"/>
        <v>1</v>
      </c>
      <c r="AG546" s="8">
        <f t="shared" si="33"/>
        <v>0</v>
      </c>
      <c r="AH546" s="8">
        <f t="shared" si="34"/>
        <v>1</v>
      </c>
      <c r="AI546" s="8">
        <f t="shared" si="35"/>
        <v>0</v>
      </c>
      <c r="AJ546" s="8" t="s">
        <v>389</v>
      </c>
      <c r="AK546" s="8" t="s">
        <v>205</v>
      </c>
      <c r="AL546" s="8" t="s">
        <v>647</v>
      </c>
    </row>
    <row r="547" spans="1:38" x14ac:dyDescent="0.35">
      <c r="A547" s="8">
        <v>458539</v>
      </c>
      <c r="B547" s="8">
        <v>132691</v>
      </c>
      <c r="C547" s="8" t="s">
        <v>188</v>
      </c>
      <c r="D547" s="8">
        <v>93146</v>
      </c>
      <c r="E547" s="8" t="s">
        <v>1212</v>
      </c>
      <c r="F547" s="8">
        <v>3216932</v>
      </c>
      <c r="G547" s="8">
        <v>0.24</v>
      </c>
      <c r="H547" s="8" t="s">
        <v>190</v>
      </c>
      <c r="I547" s="59">
        <v>45551</v>
      </c>
      <c r="J547" s="8" t="s">
        <v>202</v>
      </c>
      <c r="K547" s="8" t="s">
        <v>192</v>
      </c>
      <c r="L547" s="8" t="s">
        <v>193</v>
      </c>
      <c r="M547" s="8" t="s">
        <v>194</v>
      </c>
      <c r="N547" s="8" t="s">
        <v>195</v>
      </c>
      <c r="O547" s="8" t="s">
        <v>196</v>
      </c>
      <c r="P547" s="8" t="s">
        <v>1213</v>
      </c>
      <c r="R547" s="8" t="s">
        <v>300</v>
      </c>
      <c r="S547" s="8" t="s">
        <v>1214</v>
      </c>
      <c r="T547" s="8" t="s">
        <v>201</v>
      </c>
      <c r="U547" s="8" t="s">
        <v>202</v>
      </c>
      <c r="V547" s="59">
        <v>45658</v>
      </c>
      <c r="W547" s="8" t="s">
        <v>207</v>
      </c>
      <c r="X547" s="8" t="s">
        <v>231</v>
      </c>
      <c r="Y547" s="8">
        <v>2</v>
      </c>
      <c r="Z547" s="8">
        <v>2</v>
      </c>
      <c r="AA547" s="8">
        <v>0</v>
      </c>
      <c r="AB547" s="8">
        <v>0</v>
      </c>
      <c r="AC547" s="8">
        <v>0</v>
      </c>
      <c r="AD547" s="8">
        <v>0</v>
      </c>
      <c r="AE547" s="8">
        <v>0</v>
      </c>
      <c r="AF547" s="8">
        <f t="shared" si="32"/>
        <v>2</v>
      </c>
      <c r="AG547" s="8">
        <f t="shared" si="33"/>
        <v>0</v>
      </c>
      <c r="AH547" s="8">
        <f t="shared" si="34"/>
        <v>2</v>
      </c>
      <c r="AI547" s="8">
        <f t="shared" si="35"/>
        <v>0</v>
      </c>
      <c r="AJ547" s="8" t="s">
        <v>601</v>
      </c>
      <c r="AK547" s="8" t="s">
        <v>205</v>
      </c>
      <c r="AL547" s="8" t="s">
        <v>670</v>
      </c>
    </row>
    <row r="548" spans="1:38" x14ac:dyDescent="0.35">
      <c r="A548" s="8">
        <v>458539</v>
      </c>
      <c r="B548" s="8">
        <v>132691</v>
      </c>
      <c r="C548" s="8" t="s">
        <v>188</v>
      </c>
      <c r="D548" s="8">
        <v>93146</v>
      </c>
      <c r="E548" s="8" t="s">
        <v>1212</v>
      </c>
      <c r="F548" s="8">
        <v>3216932</v>
      </c>
      <c r="G548" s="8">
        <v>0.24</v>
      </c>
      <c r="H548" s="8" t="s">
        <v>190</v>
      </c>
      <c r="I548" s="59">
        <v>45551</v>
      </c>
      <c r="J548" s="8" t="s">
        <v>202</v>
      </c>
      <c r="K548" s="8" t="s">
        <v>192</v>
      </c>
      <c r="L548" s="8" t="s">
        <v>193</v>
      </c>
      <c r="M548" s="8" t="s">
        <v>194</v>
      </c>
      <c r="N548" s="8" t="s">
        <v>195</v>
      </c>
      <c r="O548" s="8" t="s">
        <v>196</v>
      </c>
      <c r="P548" s="8" t="s">
        <v>1213</v>
      </c>
      <c r="R548" s="8" t="s">
        <v>300</v>
      </c>
      <c r="S548" s="8" t="s">
        <v>1214</v>
      </c>
      <c r="T548" s="8" t="s">
        <v>201</v>
      </c>
      <c r="U548" s="8" t="s">
        <v>202</v>
      </c>
      <c r="V548" s="59">
        <v>45658</v>
      </c>
      <c r="W548" s="8" t="s">
        <v>207</v>
      </c>
      <c r="X548" s="8" t="s">
        <v>204</v>
      </c>
      <c r="Y548" s="8">
        <v>12</v>
      </c>
      <c r="Z548" s="8">
        <v>12</v>
      </c>
      <c r="AA548" s="8">
        <v>0</v>
      </c>
      <c r="AB548" s="8">
        <v>0</v>
      </c>
      <c r="AC548" s="8">
        <v>0</v>
      </c>
      <c r="AD548" s="8">
        <v>0</v>
      </c>
      <c r="AE548" s="8">
        <v>0</v>
      </c>
      <c r="AF548" s="8">
        <f t="shared" si="32"/>
        <v>12</v>
      </c>
      <c r="AG548" s="8">
        <f t="shared" si="33"/>
        <v>0</v>
      </c>
      <c r="AH548" s="8">
        <f t="shared" si="34"/>
        <v>12</v>
      </c>
      <c r="AI548" s="8">
        <f t="shared" si="35"/>
        <v>0</v>
      </c>
      <c r="AJ548" s="8" t="s">
        <v>601</v>
      </c>
      <c r="AK548" s="8" t="s">
        <v>205</v>
      </c>
      <c r="AL548" s="8" t="s">
        <v>670</v>
      </c>
    </row>
    <row r="549" spans="1:38" x14ac:dyDescent="0.35">
      <c r="A549" s="8">
        <v>446565</v>
      </c>
      <c r="B549" s="8">
        <v>129950</v>
      </c>
      <c r="C549" s="8" t="s">
        <v>188</v>
      </c>
      <c r="D549" s="8">
        <v>90967</v>
      </c>
      <c r="E549" s="8" t="s">
        <v>534</v>
      </c>
      <c r="F549" s="8">
        <v>3223348</v>
      </c>
      <c r="G549" s="8">
        <v>0.42</v>
      </c>
      <c r="H549" s="8" t="s">
        <v>190</v>
      </c>
      <c r="I549" s="59">
        <v>45425</v>
      </c>
      <c r="J549" s="8" t="s">
        <v>191</v>
      </c>
      <c r="K549" s="8" t="s">
        <v>213</v>
      </c>
      <c r="L549" s="8" t="s">
        <v>193</v>
      </c>
      <c r="M549" s="8" t="s">
        <v>195</v>
      </c>
      <c r="N549" s="8" t="s">
        <v>195</v>
      </c>
      <c r="O549" s="8" t="s">
        <v>196</v>
      </c>
      <c r="P549" s="8" t="s">
        <v>535</v>
      </c>
      <c r="R549" s="8" t="s">
        <v>188</v>
      </c>
      <c r="S549" s="8" t="s">
        <v>536</v>
      </c>
      <c r="T549" s="8" t="s">
        <v>201</v>
      </c>
      <c r="U549" s="8" t="s">
        <v>202</v>
      </c>
      <c r="V549" s="59">
        <v>45658</v>
      </c>
      <c r="W549" s="8" t="s">
        <v>203</v>
      </c>
      <c r="X549" s="8" t="s">
        <v>211</v>
      </c>
      <c r="Y549" s="8">
        <v>0</v>
      </c>
      <c r="Z549" s="8">
        <v>0</v>
      </c>
      <c r="AA549" s="8">
        <v>0</v>
      </c>
      <c r="AB549" s="8">
        <v>0</v>
      </c>
      <c r="AC549" s="8">
        <v>1</v>
      </c>
      <c r="AD549" s="8">
        <v>1</v>
      </c>
      <c r="AE549" s="8">
        <v>1</v>
      </c>
      <c r="AF549" s="8">
        <f t="shared" si="32"/>
        <v>0</v>
      </c>
      <c r="AG549" s="8">
        <f t="shared" si="33"/>
        <v>0</v>
      </c>
      <c r="AH549" s="8">
        <f t="shared" si="34"/>
        <v>0</v>
      </c>
      <c r="AI549" s="8">
        <f t="shared" si="35"/>
        <v>0</v>
      </c>
      <c r="AJ549" s="8" t="s">
        <v>188</v>
      </c>
      <c r="AK549" s="8" t="s">
        <v>217</v>
      </c>
      <c r="AL549" s="8" t="s">
        <v>647</v>
      </c>
    </row>
    <row r="550" spans="1:38" x14ac:dyDescent="0.35">
      <c r="A550" s="8">
        <v>446565</v>
      </c>
      <c r="B550" s="8">
        <v>129950</v>
      </c>
      <c r="C550" s="8" t="s">
        <v>188</v>
      </c>
      <c r="D550" s="8">
        <v>90967</v>
      </c>
      <c r="E550" s="8" t="s">
        <v>534</v>
      </c>
      <c r="F550" s="8">
        <v>3223348</v>
      </c>
      <c r="G550" s="8">
        <v>0.42</v>
      </c>
      <c r="H550" s="8" t="s">
        <v>190</v>
      </c>
      <c r="I550" s="59">
        <v>45425</v>
      </c>
      <c r="J550" s="8" t="s">
        <v>191</v>
      </c>
      <c r="K550" s="8" t="s">
        <v>213</v>
      </c>
      <c r="L550" s="8" t="s">
        <v>193</v>
      </c>
      <c r="M550" s="8" t="s">
        <v>195</v>
      </c>
      <c r="N550" s="8" t="s">
        <v>195</v>
      </c>
      <c r="O550" s="8" t="s">
        <v>196</v>
      </c>
      <c r="P550" s="8" t="s">
        <v>535</v>
      </c>
      <c r="R550" s="8" t="s">
        <v>188</v>
      </c>
      <c r="S550" s="8" t="s">
        <v>536</v>
      </c>
      <c r="T550" s="8" t="s">
        <v>201</v>
      </c>
      <c r="U550" s="8" t="s">
        <v>202</v>
      </c>
      <c r="V550" s="59">
        <v>45658</v>
      </c>
      <c r="W550" s="8" t="s">
        <v>203</v>
      </c>
      <c r="X550" s="8" t="s">
        <v>206</v>
      </c>
      <c r="Y550" s="8">
        <v>2</v>
      </c>
      <c r="Z550" s="8">
        <v>2</v>
      </c>
      <c r="AA550" s="8">
        <v>2</v>
      </c>
      <c r="AB550" s="8">
        <v>0</v>
      </c>
      <c r="AC550" s="8">
        <v>0</v>
      </c>
      <c r="AD550" s="8">
        <v>0</v>
      </c>
      <c r="AE550" s="8">
        <v>0</v>
      </c>
      <c r="AF550" s="8">
        <f t="shared" si="32"/>
        <v>2</v>
      </c>
      <c r="AG550" s="8">
        <f t="shared" si="33"/>
        <v>0</v>
      </c>
      <c r="AH550" s="8">
        <f t="shared" si="34"/>
        <v>2</v>
      </c>
      <c r="AI550" s="8">
        <f t="shared" si="35"/>
        <v>2</v>
      </c>
      <c r="AJ550" s="8" t="s">
        <v>188</v>
      </c>
      <c r="AK550" s="8" t="s">
        <v>217</v>
      </c>
      <c r="AL550" s="8" t="s">
        <v>647</v>
      </c>
    </row>
    <row r="551" spans="1:38" x14ac:dyDescent="0.35">
      <c r="A551" s="8">
        <v>446565</v>
      </c>
      <c r="B551" s="8">
        <v>129950</v>
      </c>
      <c r="C551" s="8" t="s">
        <v>188</v>
      </c>
      <c r="D551" s="8">
        <v>90967</v>
      </c>
      <c r="E551" s="8" t="s">
        <v>534</v>
      </c>
      <c r="F551" s="8">
        <v>3223348</v>
      </c>
      <c r="G551" s="8">
        <v>0.42</v>
      </c>
      <c r="H551" s="8" t="s">
        <v>190</v>
      </c>
      <c r="I551" s="59">
        <v>45425</v>
      </c>
      <c r="J551" s="8" t="s">
        <v>191</v>
      </c>
      <c r="K551" s="8" t="s">
        <v>213</v>
      </c>
      <c r="L551" s="8" t="s">
        <v>193</v>
      </c>
      <c r="M551" s="8" t="s">
        <v>195</v>
      </c>
      <c r="N551" s="8" t="s">
        <v>195</v>
      </c>
      <c r="O551" s="8" t="s">
        <v>224</v>
      </c>
      <c r="P551" s="8" t="s">
        <v>535</v>
      </c>
      <c r="R551" s="8" t="s">
        <v>188</v>
      </c>
      <c r="S551" s="8" t="s">
        <v>536</v>
      </c>
      <c r="T551" s="8" t="s">
        <v>201</v>
      </c>
      <c r="U551" s="8" t="s">
        <v>191</v>
      </c>
      <c r="V551" s="59">
        <v>45658</v>
      </c>
      <c r="W551" s="8" t="s">
        <v>203</v>
      </c>
      <c r="X551" s="8" t="s">
        <v>211</v>
      </c>
      <c r="Y551" s="8">
        <v>3</v>
      </c>
      <c r="Z551" s="8">
        <v>3</v>
      </c>
      <c r="AA551" s="8">
        <v>3</v>
      </c>
      <c r="AB551" s="8">
        <v>0</v>
      </c>
      <c r="AC551" s="8">
        <v>0</v>
      </c>
      <c r="AD551" s="8">
        <v>0</v>
      </c>
      <c r="AE551" s="8">
        <v>0</v>
      </c>
      <c r="AF551" s="8">
        <f t="shared" si="32"/>
        <v>3</v>
      </c>
      <c r="AG551" s="8">
        <f t="shared" si="33"/>
        <v>0</v>
      </c>
      <c r="AH551" s="8">
        <f t="shared" si="34"/>
        <v>3</v>
      </c>
      <c r="AI551" s="8">
        <f t="shared" si="35"/>
        <v>3</v>
      </c>
      <c r="AJ551" s="8" t="s">
        <v>188</v>
      </c>
      <c r="AK551" s="8" t="s">
        <v>217</v>
      </c>
      <c r="AL551" s="8" t="s">
        <v>647</v>
      </c>
    </row>
    <row r="552" spans="1:38" x14ac:dyDescent="0.35">
      <c r="A552" s="8">
        <v>446565</v>
      </c>
      <c r="B552" s="8">
        <v>129950</v>
      </c>
      <c r="C552" s="8" t="s">
        <v>188</v>
      </c>
      <c r="D552" s="8">
        <v>90967</v>
      </c>
      <c r="E552" s="8" t="s">
        <v>534</v>
      </c>
      <c r="F552" s="8">
        <v>3223348</v>
      </c>
      <c r="G552" s="8">
        <v>0.42</v>
      </c>
      <c r="H552" s="8" t="s">
        <v>190</v>
      </c>
      <c r="I552" s="59">
        <v>45425</v>
      </c>
      <c r="J552" s="8" t="s">
        <v>191</v>
      </c>
      <c r="K552" s="8" t="s">
        <v>213</v>
      </c>
      <c r="L552" s="8" t="s">
        <v>193</v>
      </c>
      <c r="M552" s="8" t="s">
        <v>195</v>
      </c>
      <c r="N552" s="8" t="s">
        <v>195</v>
      </c>
      <c r="O552" s="8" t="s">
        <v>224</v>
      </c>
      <c r="P552" s="8" t="s">
        <v>535</v>
      </c>
      <c r="R552" s="8" t="s">
        <v>188</v>
      </c>
      <c r="S552" s="8" t="s">
        <v>536</v>
      </c>
      <c r="T552" s="8" t="s">
        <v>201</v>
      </c>
      <c r="U552" s="8" t="s">
        <v>191</v>
      </c>
      <c r="V552" s="59">
        <v>45658</v>
      </c>
      <c r="W552" s="8" t="s">
        <v>203</v>
      </c>
      <c r="X552" s="8" t="s">
        <v>206</v>
      </c>
      <c r="Y552" s="8">
        <v>4</v>
      </c>
      <c r="Z552" s="8">
        <v>4</v>
      </c>
      <c r="AA552" s="8">
        <v>4</v>
      </c>
      <c r="AB552" s="8">
        <v>0</v>
      </c>
      <c r="AC552" s="8">
        <v>0</v>
      </c>
      <c r="AD552" s="8">
        <v>0</v>
      </c>
      <c r="AE552" s="8">
        <v>0</v>
      </c>
      <c r="AF552" s="8">
        <f t="shared" si="32"/>
        <v>4</v>
      </c>
      <c r="AG552" s="8">
        <f t="shared" si="33"/>
        <v>0</v>
      </c>
      <c r="AH552" s="8">
        <f t="shared" si="34"/>
        <v>4</v>
      </c>
      <c r="AI552" s="8">
        <f t="shared" si="35"/>
        <v>4</v>
      </c>
      <c r="AJ552" s="8" t="s">
        <v>188</v>
      </c>
      <c r="AK552" s="8" t="s">
        <v>217</v>
      </c>
      <c r="AL552" s="8" t="s">
        <v>647</v>
      </c>
    </row>
    <row r="553" spans="1:38" x14ac:dyDescent="0.35">
      <c r="A553" s="8">
        <v>447906</v>
      </c>
      <c r="B553" s="8">
        <v>129570</v>
      </c>
      <c r="C553" s="8" t="s">
        <v>188</v>
      </c>
      <c r="D553" s="8">
        <v>93048</v>
      </c>
      <c r="E553" s="8" t="s">
        <v>1183</v>
      </c>
      <c r="F553" s="8">
        <v>3211297</v>
      </c>
      <c r="G553" s="8">
        <v>0.03</v>
      </c>
      <c r="H553" s="8" t="s">
        <v>293</v>
      </c>
      <c r="I553" s="59">
        <v>45513</v>
      </c>
      <c r="J553" s="8" t="s">
        <v>202</v>
      </c>
      <c r="K553" s="8" t="s">
        <v>192</v>
      </c>
      <c r="L553" s="8" t="s">
        <v>193</v>
      </c>
      <c r="M553" s="8" t="s">
        <v>194</v>
      </c>
      <c r="N553" s="8" t="s">
        <v>195</v>
      </c>
      <c r="O553" s="8" t="s">
        <v>210</v>
      </c>
      <c r="P553" s="8" t="s">
        <v>1184</v>
      </c>
      <c r="R553" s="8" t="s">
        <v>188</v>
      </c>
      <c r="S553" s="8" t="s">
        <v>1185</v>
      </c>
      <c r="T553" s="8" t="s">
        <v>201</v>
      </c>
      <c r="U553" s="8" t="s">
        <v>202</v>
      </c>
      <c r="V553" s="59">
        <v>45629</v>
      </c>
      <c r="W553" s="8" t="s">
        <v>207</v>
      </c>
      <c r="X553" s="8" t="s">
        <v>204</v>
      </c>
      <c r="Y553" s="8">
        <v>2</v>
      </c>
      <c r="Z553" s="8">
        <v>2</v>
      </c>
      <c r="AA553" s="8">
        <v>0</v>
      </c>
      <c r="AB553" s="8">
        <v>0</v>
      </c>
      <c r="AC553" s="8">
        <v>0</v>
      </c>
      <c r="AD553" s="8">
        <v>0</v>
      </c>
      <c r="AE553" s="8">
        <v>0</v>
      </c>
      <c r="AF553" s="8">
        <f t="shared" si="32"/>
        <v>2</v>
      </c>
      <c r="AG553" s="8">
        <f t="shared" si="33"/>
        <v>0</v>
      </c>
      <c r="AH553" s="8">
        <f t="shared" si="34"/>
        <v>2</v>
      </c>
      <c r="AI553" s="8">
        <f t="shared" si="35"/>
        <v>0</v>
      </c>
      <c r="AJ553" s="8" t="s">
        <v>188</v>
      </c>
      <c r="AK553" s="8" t="s">
        <v>217</v>
      </c>
      <c r="AL553" s="8" t="s">
        <v>647</v>
      </c>
    </row>
    <row r="554" spans="1:38" x14ac:dyDescent="0.35">
      <c r="A554" s="8">
        <v>455388</v>
      </c>
      <c r="B554" s="8">
        <v>117572</v>
      </c>
      <c r="C554" s="8" t="s">
        <v>188</v>
      </c>
      <c r="D554" s="8">
        <v>84841</v>
      </c>
      <c r="E554" s="8" t="s">
        <v>1107</v>
      </c>
      <c r="F554" s="8">
        <v>3186398</v>
      </c>
      <c r="G554" s="8">
        <v>0.02</v>
      </c>
      <c r="H554" s="8" t="s">
        <v>190</v>
      </c>
      <c r="I554" s="59">
        <v>45412</v>
      </c>
      <c r="J554" s="8" t="s">
        <v>191</v>
      </c>
      <c r="K554" s="8" t="s">
        <v>213</v>
      </c>
      <c r="L554" s="8" t="s">
        <v>193</v>
      </c>
      <c r="M554" s="8" t="s">
        <v>372</v>
      </c>
      <c r="N554" s="8" t="s">
        <v>195</v>
      </c>
      <c r="O554" s="8" t="s">
        <v>210</v>
      </c>
      <c r="P554" s="8" t="s">
        <v>1108</v>
      </c>
      <c r="R554" s="8" t="s">
        <v>199</v>
      </c>
      <c r="S554" s="8" t="s">
        <v>1109</v>
      </c>
      <c r="T554" s="8" t="s">
        <v>201</v>
      </c>
      <c r="U554" s="8" t="s">
        <v>202</v>
      </c>
      <c r="V554" s="59">
        <v>44539</v>
      </c>
      <c r="W554" s="8" t="s">
        <v>207</v>
      </c>
      <c r="X554" s="8" t="s">
        <v>204</v>
      </c>
      <c r="Y554" s="8">
        <v>3</v>
      </c>
      <c r="Z554" s="8">
        <v>3</v>
      </c>
      <c r="AA554" s="8">
        <v>3</v>
      </c>
      <c r="AB554" s="8">
        <v>0</v>
      </c>
      <c r="AC554" s="8">
        <v>0</v>
      </c>
      <c r="AD554" s="8">
        <v>0</v>
      </c>
      <c r="AE554" s="8">
        <v>0</v>
      </c>
      <c r="AF554" s="8">
        <f t="shared" si="32"/>
        <v>3</v>
      </c>
      <c r="AG554" s="8">
        <f t="shared" si="33"/>
        <v>0</v>
      </c>
      <c r="AH554" s="8">
        <f t="shared" si="34"/>
        <v>3</v>
      </c>
      <c r="AI554" s="8">
        <f t="shared" si="35"/>
        <v>3</v>
      </c>
      <c r="AJ554" s="8" t="s">
        <v>199</v>
      </c>
      <c r="AK554" s="8" t="s">
        <v>205</v>
      </c>
      <c r="AL554" s="8" t="s">
        <v>647</v>
      </c>
    </row>
    <row r="555" spans="1:38" x14ac:dyDescent="0.35">
      <c r="A555" s="8">
        <v>457160</v>
      </c>
      <c r="B555" s="8">
        <v>111437</v>
      </c>
      <c r="C555" s="8" t="s">
        <v>188</v>
      </c>
      <c r="D555" s="8">
        <v>92655</v>
      </c>
      <c r="E555" s="8" t="s">
        <v>1215</v>
      </c>
      <c r="F555" s="8">
        <v>3197214</v>
      </c>
      <c r="G555" s="8">
        <v>0.02</v>
      </c>
      <c r="H555" s="8" t="s">
        <v>190</v>
      </c>
      <c r="I555" s="59">
        <v>45463</v>
      </c>
      <c r="J555" s="8" t="s">
        <v>202</v>
      </c>
      <c r="K555" s="8" t="s">
        <v>213</v>
      </c>
      <c r="L555" s="8" t="s">
        <v>193</v>
      </c>
      <c r="M555" s="8" t="s">
        <v>194</v>
      </c>
      <c r="N555" s="8" t="s">
        <v>195</v>
      </c>
      <c r="O555" s="8" t="s">
        <v>210</v>
      </c>
      <c r="P555" s="8" t="s">
        <v>1216</v>
      </c>
      <c r="Q555" s="8" t="s">
        <v>307</v>
      </c>
      <c r="R555" s="8" t="s">
        <v>252</v>
      </c>
      <c r="S555" s="8" t="s">
        <v>1217</v>
      </c>
      <c r="T555" s="8" t="s">
        <v>201</v>
      </c>
      <c r="U555" s="8" t="s">
        <v>202</v>
      </c>
      <c r="W555" s="8" t="s">
        <v>207</v>
      </c>
      <c r="X555" s="8" t="s">
        <v>206</v>
      </c>
      <c r="Y555" s="8">
        <v>1</v>
      </c>
      <c r="Z555" s="8">
        <v>1</v>
      </c>
      <c r="AA555" s="8">
        <v>0</v>
      </c>
      <c r="AB555" s="8">
        <v>0</v>
      </c>
      <c r="AC555" s="8">
        <v>0</v>
      </c>
      <c r="AD555" s="8">
        <v>0</v>
      </c>
      <c r="AE555" s="8">
        <v>0</v>
      </c>
      <c r="AF555" s="8">
        <f t="shared" si="32"/>
        <v>1</v>
      </c>
      <c r="AG555" s="8">
        <f t="shared" si="33"/>
        <v>0</v>
      </c>
      <c r="AH555" s="8">
        <f t="shared" si="34"/>
        <v>1</v>
      </c>
      <c r="AI555" s="8">
        <f t="shared" si="35"/>
        <v>0</v>
      </c>
      <c r="AJ555" s="8" t="s">
        <v>307</v>
      </c>
      <c r="AK555" s="8" t="s">
        <v>205</v>
      </c>
      <c r="AL555" s="8" t="s">
        <v>647</v>
      </c>
    </row>
    <row r="556" spans="1:38" x14ac:dyDescent="0.35">
      <c r="A556" s="8">
        <v>455054</v>
      </c>
      <c r="B556" s="8">
        <v>117362</v>
      </c>
      <c r="C556" s="8" t="s">
        <v>188</v>
      </c>
      <c r="D556" s="8">
        <v>9166</v>
      </c>
      <c r="E556" s="8" t="s">
        <v>189</v>
      </c>
      <c r="F556" s="8">
        <v>3188774</v>
      </c>
      <c r="G556" s="8">
        <v>4.29</v>
      </c>
      <c r="H556" s="8" t="s">
        <v>190</v>
      </c>
      <c r="I556" s="59">
        <v>45442</v>
      </c>
      <c r="J556" s="8" t="s">
        <v>191</v>
      </c>
      <c r="K556" s="8" t="s">
        <v>192</v>
      </c>
      <c r="L556" s="8" t="s">
        <v>193</v>
      </c>
      <c r="M556" s="8" t="s">
        <v>194</v>
      </c>
      <c r="N556" s="8" t="s">
        <v>195</v>
      </c>
      <c r="O556" s="8" t="s">
        <v>210</v>
      </c>
      <c r="P556" s="8" t="s">
        <v>197</v>
      </c>
      <c r="R556" s="8" t="s">
        <v>199</v>
      </c>
      <c r="S556" s="8" t="s">
        <v>200</v>
      </c>
      <c r="T556" s="8" t="s">
        <v>201</v>
      </c>
      <c r="U556" s="8" t="s">
        <v>202</v>
      </c>
      <c r="W556" s="8" t="s">
        <v>203</v>
      </c>
      <c r="X556" s="8" t="s">
        <v>211</v>
      </c>
      <c r="Y556" s="8">
        <v>1</v>
      </c>
      <c r="Z556" s="8">
        <v>1</v>
      </c>
      <c r="AA556" s="8">
        <v>1</v>
      </c>
      <c r="AB556" s="8">
        <v>0</v>
      </c>
      <c r="AC556" s="8">
        <v>0</v>
      </c>
      <c r="AD556" s="8">
        <v>0</v>
      </c>
      <c r="AE556" s="8">
        <v>0</v>
      </c>
      <c r="AF556" s="8">
        <f t="shared" si="32"/>
        <v>1</v>
      </c>
      <c r="AG556" s="8">
        <f t="shared" si="33"/>
        <v>0</v>
      </c>
      <c r="AH556" s="8">
        <f t="shared" si="34"/>
        <v>1</v>
      </c>
      <c r="AI556" s="8">
        <f t="shared" si="35"/>
        <v>1</v>
      </c>
      <c r="AJ556" s="8" t="s">
        <v>199</v>
      </c>
      <c r="AK556" s="8" t="s">
        <v>205</v>
      </c>
      <c r="AL556" s="8" t="s">
        <v>647</v>
      </c>
    </row>
    <row r="557" spans="1:38" x14ac:dyDescent="0.35">
      <c r="A557" s="8">
        <v>466750</v>
      </c>
      <c r="B557" s="8">
        <v>109383</v>
      </c>
      <c r="C557" s="8" t="s">
        <v>188</v>
      </c>
      <c r="D557" s="8">
        <v>41617</v>
      </c>
      <c r="E557" s="8" t="s">
        <v>221</v>
      </c>
      <c r="F557" s="8">
        <v>3143751</v>
      </c>
      <c r="G557" s="8">
        <v>7.16</v>
      </c>
      <c r="H557" s="8" t="s">
        <v>222</v>
      </c>
      <c r="I557" s="59">
        <v>45212</v>
      </c>
      <c r="J557" s="8" t="s">
        <v>191</v>
      </c>
      <c r="K557" s="8" t="s">
        <v>192</v>
      </c>
      <c r="L557" s="8" t="s">
        <v>230</v>
      </c>
      <c r="M557" s="8" t="s">
        <v>223</v>
      </c>
      <c r="N557" s="8" t="s">
        <v>195</v>
      </c>
      <c r="O557" s="8" t="s">
        <v>224</v>
      </c>
      <c r="P557" s="8" t="s">
        <v>225</v>
      </c>
      <c r="R557" s="8" t="s">
        <v>226</v>
      </c>
      <c r="S557" s="8" t="s">
        <v>227</v>
      </c>
      <c r="T557" s="8" t="s">
        <v>201</v>
      </c>
      <c r="U557" s="8" t="s">
        <v>191</v>
      </c>
      <c r="V557" s="59">
        <v>45502</v>
      </c>
      <c r="W557" s="8" t="s">
        <v>207</v>
      </c>
      <c r="X557" s="8" t="s">
        <v>206</v>
      </c>
      <c r="Y557" s="8">
        <v>4</v>
      </c>
      <c r="Z557" s="8">
        <v>4</v>
      </c>
      <c r="AA557" s="8">
        <v>0</v>
      </c>
      <c r="AB557" s="8">
        <v>0</v>
      </c>
      <c r="AC557" s="8">
        <v>0</v>
      </c>
      <c r="AD557" s="8">
        <v>0</v>
      </c>
      <c r="AE557" s="8">
        <v>0</v>
      </c>
      <c r="AF557" s="8">
        <f t="shared" si="32"/>
        <v>4</v>
      </c>
      <c r="AG557" s="8">
        <f t="shared" si="33"/>
        <v>0</v>
      </c>
      <c r="AH557" s="8">
        <f t="shared" si="34"/>
        <v>4</v>
      </c>
      <c r="AI557" s="8">
        <f t="shared" si="35"/>
        <v>0</v>
      </c>
      <c r="AJ557" s="8" t="s">
        <v>669</v>
      </c>
      <c r="AK557" s="8" t="s">
        <v>62</v>
      </c>
      <c r="AL557" s="8" t="s">
        <v>670</v>
      </c>
    </row>
    <row r="558" spans="1:38" x14ac:dyDescent="0.35">
      <c r="A558" s="8">
        <v>447231</v>
      </c>
      <c r="B558" s="8">
        <v>129012</v>
      </c>
      <c r="C558" s="8" t="s">
        <v>188</v>
      </c>
      <c r="D558" s="8">
        <v>93344</v>
      </c>
      <c r="E558" s="8" t="s">
        <v>1218</v>
      </c>
      <c r="F558" s="8">
        <v>3231392</v>
      </c>
      <c r="G558" s="8">
        <v>0.1</v>
      </c>
      <c r="H558" s="8" t="s">
        <v>190</v>
      </c>
      <c r="I558" s="59">
        <v>45590</v>
      </c>
      <c r="J558" s="8" t="s">
        <v>202</v>
      </c>
      <c r="K558" s="8" t="s">
        <v>213</v>
      </c>
      <c r="L558" s="8" t="s">
        <v>193</v>
      </c>
      <c r="M558" s="8" t="s">
        <v>195</v>
      </c>
      <c r="N558" s="8" t="s">
        <v>195</v>
      </c>
      <c r="O558" s="8" t="s">
        <v>196</v>
      </c>
      <c r="P558" s="8" t="s">
        <v>1219</v>
      </c>
      <c r="R558" s="8" t="s">
        <v>188</v>
      </c>
      <c r="S558" s="8" t="s">
        <v>1220</v>
      </c>
      <c r="T558" s="8" t="s">
        <v>201</v>
      </c>
      <c r="U558" s="8" t="s">
        <v>202</v>
      </c>
      <c r="W558" s="8" t="s">
        <v>203</v>
      </c>
      <c r="X558" s="8" t="s">
        <v>206</v>
      </c>
      <c r="Y558" s="8">
        <v>0</v>
      </c>
      <c r="Z558" s="8">
        <v>0</v>
      </c>
      <c r="AA558" s="8">
        <v>0</v>
      </c>
      <c r="AB558" s="8">
        <v>0</v>
      </c>
      <c r="AC558" s="8">
        <v>1</v>
      </c>
      <c r="AD558" s="8">
        <v>1</v>
      </c>
      <c r="AE558" s="8">
        <v>0</v>
      </c>
      <c r="AF558" s="8">
        <f t="shared" si="32"/>
        <v>0</v>
      </c>
      <c r="AG558" s="8">
        <f t="shared" si="33"/>
        <v>1</v>
      </c>
      <c r="AH558" s="8">
        <f t="shared" si="34"/>
        <v>-1</v>
      </c>
      <c r="AI558" s="8">
        <f t="shared" si="35"/>
        <v>0</v>
      </c>
      <c r="AJ558" s="8" t="s">
        <v>188</v>
      </c>
      <c r="AK558" s="8" t="s">
        <v>217</v>
      </c>
      <c r="AL558" s="8" t="s">
        <v>647</v>
      </c>
    </row>
    <row r="559" spans="1:38" x14ac:dyDescent="0.35">
      <c r="A559" s="8">
        <v>447231</v>
      </c>
      <c r="B559" s="8">
        <v>129012</v>
      </c>
      <c r="C559" s="8" t="s">
        <v>188</v>
      </c>
      <c r="D559" s="8">
        <v>93344</v>
      </c>
      <c r="E559" s="8" t="s">
        <v>1218</v>
      </c>
      <c r="F559" s="8">
        <v>3231392</v>
      </c>
      <c r="G559" s="8">
        <v>0.1</v>
      </c>
      <c r="H559" s="8" t="s">
        <v>190</v>
      </c>
      <c r="I559" s="59">
        <v>45590</v>
      </c>
      <c r="J559" s="8" t="s">
        <v>202</v>
      </c>
      <c r="K559" s="8" t="s">
        <v>213</v>
      </c>
      <c r="L559" s="8" t="s">
        <v>193</v>
      </c>
      <c r="M559" s="8" t="s">
        <v>195</v>
      </c>
      <c r="N559" s="8" t="s">
        <v>195</v>
      </c>
      <c r="O559" s="8" t="s">
        <v>196</v>
      </c>
      <c r="P559" s="8" t="s">
        <v>1219</v>
      </c>
      <c r="R559" s="8" t="s">
        <v>188</v>
      </c>
      <c r="S559" s="8" t="s">
        <v>1220</v>
      </c>
      <c r="T559" s="8" t="s">
        <v>201</v>
      </c>
      <c r="U559" s="8" t="s">
        <v>202</v>
      </c>
      <c r="W559" s="8" t="s">
        <v>203</v>
      </c>
      <c r="X559" s="8" t="s">
        <v>211</v>
      </c>
      <c r="Y559" s="8">
        <v>1</v>
      </c>
      <c r="Z559" s="8">
        <v>1</v>
      </c>
      <c r="AA559" s="8">
        <v>0</v>
      </c>
      <c r="AB559" s="8">
        <v>0</v>
      </c>
      <c r="AC559" s="8">
        <v>0</v>
      </c>
      <c r="AD559" s="8">
        <v>0</v>
      </c>
      <c r="AE559" s="8">
        <v>0</v>
      </c>
      <c r="AF559" s="8">
        <f t="shared" si="32"/>
        <v>1</v>
      </c>
      <c r="AG559" s="8">
        <f t="shared" si="33"/>
        <v>0</v>
      </c>
      <c r="AH559" s="8">
        <f t="shared" si="34"/>
        <v>1</v>
      </c>
      <c r="AI559" s="8">
        <f t="shared" si="35"/>
        <v>0</v>
      </c>
      <c r="AJ559" s="8" t="s">
        <v>188</v>
      </c>
      <c r="AK559" s="8" t="s">
        <v>217</v>
      </c>
      <c r="AL559" s="8" t="s">
        <v>647</v>
      </c>
    </row>
    <row r="560" spans="1:38" x14ac:dyDescent="0.35">
      <c r="A560" s="8">
        <v>447047</v>
      </c>
      <c r="B560" s="8">
        <v>128891</v>
      </c>
      <c r="C560" s="8" t="s">
        <v>188</v>
      </c>
      <c r="D560" s="8">
        <v>93345</v>
      </c>
      <c r="E560" s="8" t="s">
        <v>1221</v>
      </c>
      <c r="F560" s="8">
        <v>3231393</v>
      </c>
      <c r="G560" s="8">
        <v>0.14000000000000001</v>
      </c>
      <c r="H560" s="8" t="s">
        <v>190</v>
      </c>
      <c r="I560" s="59">
        <v>45575</v>
      </c>
      <c r="J560" s="8" t="s">
        <v>202</v>
      </c>
      <c r="K560" s="8" t="s">
        <v>213</v>
      </c>
      <c r="L560" s="8" t="s">
        <v>193</v>
      </c>
      <c r="M560" s="8" t="s">
        <v>195</v>
      </c>
      <c r="N560" s="8" t="s">
        <v>195</v>
      </c>
      <c r="O560" s="8" t="s">
        <v>196</v>
      </c>
      <c r="P560" s="8" t="s">
        <v>1222</v>
      </c>
      <c r="R560" s="8" t="s">
        <v>188</v>
      </c>
      <c r="S560" s="8" t="s">
        <v>1223</v>
      </c>
      <c r="T560" s="8" t="s">
        <v>201</v>
      </c>
      <c r="U560" s="8" t="s">
        <v>202</v>
      </c>
      <c r="W560" s="8" t="s">
        <v>203</v>
      </c>
      <c r="X560" s="8" t="s">
        <v>211</v>
      </c>
      <c r="Y560" s="8">
        <v>1</v>
      </c>
      <c r="Z560" s="8">
        <v>1</v>
      </c>
      <c r="AA560" s="8">
        <v>0</v>
      </c>
      <c r="AB560" s="8">
        <v>0</v>
      </c>
      <c r="AC560" s="8">
        <v>0</v>
      </c>
      <c r="AD560" s="8">
        <v>0</v>
      </c>
      <c r="AE560" s="8">
        <v>0</v>
      </c>
      <c r="AF560" s="8">
        <f t="shared" si="32"/>
        <v>1</v>
      </c>
      <c r="AG560" s="8">
        <f t="shared" si="33"/>
        <v>0</v>
      </c>
      <c r="AH560" s="8">
        <f t="shared" si="34"/>
        <v>1</v>
      </c>
      <c r="AI560" s="8">
        <f t="shared" si="35"/>
        <v>0</v>
      </c>
      <c r="AJ560" s="8" t="s">
        <v>188</v>
      </c>
      <c r="AK560" s="8" t="s">
        <v>217</v>
      </c>
      <c r="AL560" s="8" t="s">
        <v>647</v>
      </c>
    </row>
    <row r="561" spans="1:38" x14ac:dyDescent="0.35">
      <c r="A561" s="8">
        <v>447047</v>
      </c>
      <c r="B561" s="8">
        <v>128891</v>
      </c>
      <c r="C561" s="8" t="s">
        <v>188</v>
      </c>
      <c r="D561" s="8">
        <v>93345</v>
      </c>
      <c r="E561" s="8" t="s">
        <v>1221</v>
      </c>
      <c r="F561" s="8">
        <v>3231393</v>
      </c>
      <c r="G561" s="8">
        <v>0.14000000000000001</v>
      </c>
      <c r="H561" s="8" t="s">
        <v>190</v>
      </c>
      <c r="I561" s="59">
        <v>45575</v>
      </c>
      <c r="J561" s="8" t="s">
        <v>202</v>
      </c>
      <c r="K561" s="8" t="s">
        <v>213</v>
      </c>
      <c r="L561" s="8" t="s">
        <v>193</v>
      </c>
      <c r="M561" s="8" t="s">
        <v>195</v>
      </c>
      <c r="N561" s="8" t="s">
        <v>195</v>
      </c>
      <c r="O561" s="8" t="s">
        <v>196</v>
      </c>
      <c r="P561" s="8" t="s">
        <v>1222</v>
      </c>
      <c r="R561" s="8" t="s">
        <v>188</v>
      </c>
      <c r="S561" s="8" t="s">
        <v>1223</v>
      </c>
      <c r="T561" s="8" t="s">
        <v>201</v>
      </c>
      <c r="U561" s="8" t="s">
        <v>202</v>
      </c>
      <c r="W561" s="8" t="s">
        <v>203</v>
      </c>
      <c r="X561" s="8" t="s">
        <v>554</v>
      </c>
      <c r="Y561" s="8">
        <v>0</v>
      </c>
      <c r="Z561" s="8">
        <v>0</v>
      </c>
      <c r="AA561" s="8">
        <v>0</v>
      </c>
      <c r="AB561" s="8">
        <v>0</v>
      </c>
      <c r="AC561" s="8">
        <v>1</v>
      </c>
      <c r="AD561" s="8">
        <v>1</v>
      </c>
      <c r="AE561" s="8">
        <v>0</v>
      </c>
      <c r="AF561" s="8">
        <f t="shared" si="32"/>
        <v>0</v>
      </c>
      <c r="AG561" s="8">
        <f t="shared" si="33"/>
        <v>1</v>
      </c>
      <c r="AH561" s="8">
        <f t="shared" si="34"/>
        <v>-1</v>
      </c>
      <c r="AI561" s="8">
        <f t="shared" si="35"/>
        <v>0</v>
      </c>
      <c r="AJ561" s="8" t="s">
        <v>188</v>
      </c>
      <c r="AK561" s="8" t="s">
        <v>217</v>
      </c>
      <c r="AL561" s="8" t="s">
        <v>647</v>
      </c>
    </row>
    <row r="562" spans="1:38" x14ac:dyDescent="0.35">
      <c r="A562" s="8">
        <v>446978</v>
      </c>
      <c r="B562" s="8">
        <v>128425</v>
      </c>
      <c r="C562" s="8" t="s">
        <v>188</v>
      </c>
      <c r="D562" s="8">
        <v>93346</v>
      </c>
      <c r="E562" s="8" t="s">
        <v>1224</v>
      </c>
      <c r="F562" s="8">
        <v>3231394</v>
      </c>
      <c r="G562" s="8">
        <v>0.03</v>
      </c>
      <c r="H562" s="8" t="s">
        <v>190</v>
      </c>
      <c r="I562" s="59">
        <v>45589</v>
      </c>
      <c r="J562" s="8" t="s">
        <v>191</v>
      </c>
      <c r="K562" s="8" t="s">
        <v>213</v>
      </c>
      <c r="L562" s="8" t="s">
        <v>193</v>
      </c>
      <c r="M562" s="8" t="s">
        <v>195</v>
      </c>
      <c r="N562" s="8" t="s">
        <v>556</v>
      </c>
      <c r="O562" s="8" t="s">
        <v>210</v>
      </c>
      <c r="P562" s="8" t="s">
        <v>1225</v>
      </c>
      <c r="R562" s="8" t="s">
        <v>188</v>
      </c>
      <c r="S562" s="8" t="s">
        <v>1226</v>
      </c>
      <c r="T562" s="8" t="s">
        <v>201</v>
      </c>
      <c r="U562" s="8" t="s">
        <v>202</v>
      </c>
      <c r="W562" s="8" t="s">
        <v>587</v>
      </c>
      <c r="X562" s="8" t="s">
        <v>229</v>
      </c>
      <c r="Y562" s="8">
        <v>0</v>
      </c>
      <c r="Z562" s="8">
        <v>0</v>
      </c>
      <c r="AA562" s="8">
        <v>0</v>
      </c>
      <c r="AB562" s="8">
        <v>0</v>
      </c>
      <c r="AC562" s="8">
        <v>1</v>
      </c>
      <c r="AD562" s="8">
        <v>1</v>
      </c>
      <c r="AE562" s="8">
        <v>0</v>
      </c>
      <c r="AF562" s="8">
        <f t="shared" si="32"/>
        <v>0</v>
      </c>
      <c r="AG562" s="8">
        <f t="shared" si="33"/>
        <v>1</v>
      </c>
      <c r="AH562" s="8">
        <f t="shared" si="34"/>
        <v>-1</v>
      </c>
      <c r="AI562" s="8">
        <f t="shared" si="35"/>
        <v>0</v>
      </c>
      <c r="AJ562" s="8" t="s">
        <v>188</v>
      </c>
      <c r="AK562" s="8" t="s">
        <v>217</v>
      </c>
      <c r="AL562" s="8" t="s">
        <v>647</v>
      </c>
    </row>
    <row r="563" spans="1:38" x14ac:dyDescent="0.35">
      <c r="A563" s="8">
        <v>458479</v>
      </c>
      <c r="B563" s="8">
        <v>114707</v>
      </c>
      <c r="C563" s="8" t="s">
        <v>188</v>
      </c>
      <c r="D563" s="8">
        <v>93347</v>
      </c>
      <c r="E563" s="8" t="s">
        <v>1227</v>
      </c>
      <c r="F563" s="8">
        <v>3231395</v>
      </c>
      <c r="G563" s="8">
        <v>0.1</v>
      </c>
      <c r="H563" s="8" t="s">
        <v>293</v>
      </c>
      <c r="I563" s="59">
        <v>45569</v>
      </c>
      <c r="J563" s="8" t="s">
        <v>202</v>
      </c>
      <c r="K563" s="8" t="s">
        <v>213</v>
      </c>
      <c r="L563" s="8" t="s">
        <v>193</v>
      </c>
      <c r="M563" s="8" t="s">
        <v>223</v>
      </c>
      <c r="N563" s="8" t="s">
        <v>195</v>
      </c>
      <c r="O563" s="8" t="s">
        <v>210</v>
      </c>
      <c r="P563" s="8" t="s">
        <v>1228</v>
      </c>
      <c r="Q563" s="8" t="s">
        <v>1132</v>
      </c>
      <c r="R563" s="8" t="s">
        <v>252</v>
      </c>
      <c r="S563" s="8" t="s">
        <v>1229</v>
      </c>
      <c r="T563" s="8" t="s">
        <v>201</v>
      </c>
      <c r="U563" s="8" t="s">
        <v>191</v>
      </c>
      <c r="W563" s="8" t="s">
        <v>203</v>
      </c>
      <c r="X563" s="8" t="s">
        <v>204</v>
      </c>
      <c r="Y563" s="8">
        <v>2</v>
      </c>
      <c r="Z563" s="8">
        <v>2</v>
      </c>
      <c r="AA563" s="8">
        <v>0</v>
      </c>
      <c r="AB563" s="8">
        <v>0</v>
      </c>
      <c r="AC563" s="8">
        <v>0</v>
      </c>
      <c r="AD563" s="8">
        <v>0</v>
      </c>
      <c r="AE563" s="8">
        <v>0</v>
      </c>
      <c r="AF563" s="8">
        <f t="shared" si="32"/>
        <v>2</v>
      </c>
      <c r="AG563" s="8">
        <f t="shared" si="33"/>
        <v>0</v>
      </c>
      <c r="AH563" s="8">
        <f t="shared" si="34"/>
        <v>2</v>
      </c>
      <c r="AI563" s="8">
        <f t="shared" si="35"/>
        <v>0</v>
      </c>
      <c r="AJ563" s="8" t="s">
        <v>658</v>
      </c>
      <c r="AK563" s="8" t="s">
        <v>241</v>
      </c>
      <c r="AL563" s="8" t="s">
        <v>647</v>
      </c>
    </row>
    <row r="564" spans="1:38" x14ac:dyDescent="0.35">
      <c r="A564" s="8">
        <v>454247</v>
      </c>
      <c r="B564" s="8">
        <v>114590</v>
      </c>
      <c r="C564" s="8" t="s">
        <v>188</v>
      </c>
      <c r="D564" s="8">
        <v>93625</v>
      </c>
      <c r="E564" s="8" t="s">
        <v>1230</v>
      </c>
      <c r="F564" s="8">
        <v>3231397</v>
      </c>
      <c r="G564" s="8">
        <v>0.32</v>
      </c>
      <c r="H564" s="8" t="s">
        <v>190</v>
      </c>
      <c r="I564" s="59">
        <v>45593</v>
      </c>
      <c r="J564" s="8" t="s">
        <v>202</v>
      </c>
      <c r="K564" s="8" t="s">
        <v>213</v>
      </c>
      <c r="L564" s="8" t="s">
        <v>193</v>
      </c>
      <c r="M564" s="8" t="s">
        <v>195</v>
      </c>
      <c r="N564" s="8" t="s">
        <v>195</v>
      </c>
      <c r="O564" s="8" t="s">
        <v>196</v>
      </c>
      <c r="P564" s="8" t="s">
        <v>1231</v>
      </c>
      <c r="Q564" s="8" t="s">
        <v>412</v>
      </c>
      <c r="R564" s="8" t="s">
        <v>319</v>
      </c>
      <c r="S564" s="8" t="s">
        <v>1232</v>
      </c>
      <c r="T564" s="8" t="s">
        <v>201</v>
      </c>
      <c r="U564" s="8" t="s">
        <v>202</v>
      </c>
      <c r="W564" s="8" t="s">
        <v>203</v>
      </c>
      <c r="X564" s="8" t="s">
        <v>229</v>
      </c>
      <c r="Y564" s="8">
        <v>0</v>
      </c>
      <c r="Z564" s="8">
        <v>0</v>
      </c>
      <c r="AA564" s="8">
        <v>0</v>
      </c>
      <c r="AB564" s="8">
        <v>0</v>
      </c>
      <c r="AC564" s="8">
        <v>1</v>
      </c>
      <c r="AD564" s="8">
        <v>1</v>
      </c>
      <c r="AE564" s="8">
        <v>0</v>
      </c>
      <c r="AF564" s="8">
        <f t="shared" si="32"/>
        <v>0</v>
      </c>
      <c r="AG564" s="8">
        <f t="shared" si="33"/>
        <v>1</v>
      </c>
      <c r="AH564" s="8">
        <f t="shared" si="34"/>
        <v>-1</v>
      </c>
      <c r="AI564" s="8">
        <f t="shared" si="35"/>
        <v>0</v>
      </c>
      <c r="AJ564" s="8" t="s">
        <v>658</v>
      </c>
      <c r="AK564" s="8" t="s">
        <v>241</v>
      </c>
      <c r="AL564" s="8" t="s">
        <v>647</v>
      </c>
    </row>
    <row r="565" spans="1:38" x14ac:dyDescent="0.35">
      <c r="A565" s="8">
        <v>454247</v>
      </c>
      <c r="B565" s="8">
        <v>114590</v>
      </c>
      <c r="C565" s="8" t="s">
        <v>188</v>
      </c>
      <c r="D565" s="8">
        <v>93625</v>
      </c>
      <c r="E565" s="8" t="s">
        <v>1230</v>
      </c>
      <c r="F565" s="8">
        <v>3231397</v>
      </c>
      <c r="G565" s="8">
        <v>0.32</v>
      </c>
      <c r="H565" s="8" t="s">
        <v>190</v>
      </c>
      <c r="I565" s="59">
        <v>45593</v>
      </c>
      <c r="J565" s="8" t="s">
        <v>202</v>
      </c>
      <c r="K565" s="8" t="s">
        <v>213</v>
      </c>
      <c r="L565" s="8" t="s">
        <v>193</v>
      </c>
      <c r="M565" s="8" t="s">
        <v>195</v>
      </c>
      <c r="N565" s="8" t="s">
        <v>195</v>
      </c>
      <c r="O565" s="8" t="s">
        <v>196</v>
      </c>
      <c r="P565" s="8" t="s">
        <v>1231</v>
      </c>
      <c r="Q565" s="8" t="s">
        <v>412</v>
      </c>
      <c r="R565" s="8" t="s">
        <v>319</v>
      </c>
      <c r="S565" s="8" t="s">
        <v>1232</v>
      </c>
      <c r="T565" s="8" t="s">
        <v>201</v>
      </c>
      <c r="U565" s="8" t="s">
        <v>202</v>
      </c>
      <c r="W565" s="8" t="s">
        <v>203</v>
      </c>
      <c r="X565" s="8" t="s">
        <v>211</v>
      </c>
      <c r="Y565" s="8">
        <v>1</v>
      </c>
      <c r="Z565" s="8">
        <v>1</v>
      </c>
      <c r="AA565" s="8">
        <v>0</v>
      </c>
      <c r="AB565" s="8">
        <v>0</v>
      </c>
      <c r="AC565" s="8">
        <v>0</v>
      </c>
      <c r="AD565" s="8">
        <v>0</v>
      </c>
      <c r="AE565" s="8">
        <v>0</v>
      </c>
      <c r="AF565" s="8">
        <f t="shared" si="32"/>
        <v>1</v>
      </c>
      <c r="AG565" s="8">
        <f t="shared" si="33"/>
        <v>0</v>
      </c>
      <c r="AH565" s="8">
        <f t="shared" si="34"/>
        <v>1</v>
      </c>
      <c r="AI565" s="8">
        <f t="shared" si="35"/>
        <v>0</v>
      </c>
      <c r="AJ565" s="8" t="s">
        <v>658</v>
      </c>
      <c r="AK565" s="8" t="s">
        <v>241</v>
      </c>
      <c r="AL565" s="8" t="s">
        <v>647</v>
      </c>
    </row>
    <row r="566" spans="1:38" x14ac:dyDescent="0.35">
      <c r="A566" s="8">
        <v>460224</v>
      </c>
      <c r="B566" s="8">
        <v>110412</v>
      </c>
      <c r="C566" s="8" t="s">
        <v>188</v>
      </c>
      <c r="D566" s="8">
        <v>93349</v>
      </c>
      <c r="E566" s="8" t="s">
        <v>1233</v>
      </c>
      <c r="F566" s="8">
        <v>3231398</v>
      </c>
      <c r="G566" s="8">
        <v>0.1</v>
      </c>
      <c r="H566" s="8" t="s">
        <v>190</v>
      </c>
      <c r="I566" s="59">
        <v>45569</v>
      </c>
      <c r="J566" s="8" t="s">
        <v>202</v>
      </c>
      <c r="K566" s="8" t="s">
        <v>213</v>
      </c>
      <c r="L566" s="8" t="s">
        <v>193</v>
      </c>
      <c r="M566" s="8" t="s">
        <v>195</v>
      </c>
      <c r="N566" s="8" t="s">
        <v>195</v>
      </c>
      <c r="O566" s="8" t="s">
        <v>196</v>
      </c>
      <c r="P566" s="8" t="s">
        <v>1234</v>
      </c>
      <c r="Q566" s="8" t="s">
        <v>384</v>
      </c>
      <c r="R566" s="8" t="s">
        <v>252</v>
      </c>
      <c r="S566" s="8" t="s">
        <v>1235</v>
      </c>
      <c r="T566" s="8" t="s">
        <v>201</v>
      </c>
      <c r="U566" s="8" t="s">
        <v>202</v>
      </c>
      <c r="W566" s="8" t="s">
        <v>203</v>
      </c>
      <c r="X566" s="8" t="s">
        <v>211</v>
      </c>
      <c r="Y566" s="8">
        <v>1</v>
      </c>
      <c r="Z566" s="8">
        <v>1</v>
      </c>
      <c r="AA566" s="8">
        <v>0</v>
      </c>
      <c r="AB566" s="8">
        <v>0</v>
      </c>
      <c r="AC566" s="8">
        <v>0</v>
      </c>
      <c r="AD566" s="8">
        <v>0</v>
      </c>
      <c r="AE566" s="8">
        <v>0</v>
      </c>
      <c r="AF566" s="8">
        <f t="shared" si="32"/>
        <v>1</v>
      </c>
      <c r="AG566" s="8">
        <f t="shared" si="33"/>
        <v>0</v>
      </c>
      <c r="AH566" s="8">
        <f t="shared" si="34"/>
        <v>1</v>
      </c>
      <c r="AI566" s="8">
        <f t="shared" si="35"/>
        <v>0</v>
      </c>
      <c r="AJ566" s="8" t="s">
        <v>384</v>
      </c>
      <c r="AK566" s="8" t="s">
        <v>322</v>
      </c>
      <c r="AL566" s="8" t="s">
        <v>647</v>
      </c>
    </row>
    <row r="567" spans="1:38" x14ac:dyDescent="0.35">
      <c r="A567" s="8">
        <v>460806</v>
      </c>
      <c r="B567" s="8">
        <v>114600</v>
      </c>
      <c r="C567" s="8" t="s">
        <v>188</v>
      </c>
      <c r="D567" s="8">
        <v>93350</v>
      </c>
      <c r="E567" s="8" t="s">
        <v>1236</v>
      </c>
      <c r="F567" s="8">
        <v>3231400</v>
      </c>
      <c r="G567" s="8">
        <v>0.15</v>
      </c>
      <c r="H567" s="8" t="s">
        <v>190</v>
      </c>
      <c r="I567" s="59">
        <v>45589</v>
      </c>
      <c r="J567" s="8" t="s">
        <v>202</v>
      </c>
      <c r="K567" s="8" t="s">
        <v>213</v>
      </c>
      <c r="L567" s="8" t="s">
        <v>193</v>
      </c>
      <c r="M567" s="8" t="s">
        <v>195</v>
      </c>
      <c r="N567" s="8" t="s">
        <v>195</v>
      </c>
      <c r="O567" s="8" t="s">
        <v>196</v>
      </c>
      <c r="P567" s="8" t="s">
        <v>1237</v>
      </c>
      <c r="R567" s="8" t="s">
        <v>464</v>
      </c>
      <c r="S567" s="8" t="s">
        <v>888</v>
      </c>
      <c r="T567" s="8" t="s">
        <v>201</v>
      </c>
      <c r="U567" s="8" t="s">
        <v>202</v>
      </c>
      <c r="W567" s="8" t="s">
        <v>203</v>
      </c>
      <c r="X567" s="8" t="s">
        <v>206</v>
      </c>
      <c r="Y567" s="8">
        <v>0</v>
      </c>
      <c r="Z567" s="8">
        <v>0</v>
      </c>
      <c r="AA567" s="8">
        <v>0</v>
      </c>
      <c r="AB567" s="8">
        <v>0</v>
      </c>
      <c r="AC567" s="8">
        <v>1</v>
      </c>
      <c r="AD567" s="8">
        <v>1</v>
      </c>
      <c r="AE567" s="8">
        <v>0</v>
      </c>
      <c r="AF567" s="8">
        <f t="shared" si="32"/>
        <v>0</v>
      </c>
      <c r="AG567" s="8">
        <f t="shared" si="33"/>
        <v>1</v>
      </c>
      <c r="AH567" s="8">
        <f t="shared" si="34"/>
        <v>-1</v>
      </c>
      <c r="AI567" s="8">
        <f t="shared" si="35"/>
        <v>0</v>
      </c>
      <c r="AJ567" s="8" t="s">
        <v>802</v>
      </c>
      <c r="AK567" s="8" t="s">
        <v>322</v>
      </c>
      <c r="AL567" s="8" t="s">
        <v>647</v>
      </c>
    </row>
    <row r="568" spans="1:38" x14ac:dyDescent="0.35">
      <c r="A568" s="8">
        <v>460806</v>
      </c>
      <c r="B568" s="8">
        <v>114600</v>
      </c>
      <c r="C568" s="8" t="s">
        <v>188</v>
      </c>
      <c r="D568" s="8">
        <v>93350</v>
      </c>
      <c r="E568" s="8" t="s">
        <v>1236</v>
      </c>
      <c r="F568" s="8">
        <v>3231400</v>
      </c>
      <c r="G568" s="8">
        <v>0.15</v>
      </c>
      <c r="H568" s="8" t="s">
        <v>190</v>
      </c>
      <c r="I568" s="59">
        <v>45589</v>
      </c>
      <c r="J568" s="8" t="s">
        <v>202</v>
      </c>
      <c r="K568" s="8" t="s">
        <v>213</v>
      </c>
      <c r="L568" s="8" t="s">
        <v>193</v>
      </c>
      <c r="M568" s="8" t="s">
        <v>195</v>
      </c>
      <c r="N568" s="8" t="s">
        <v>195</v>
      </c>
      <c r="O568" s="8" t="s">
        <v>196</v>
      </c>
      <c r="P568" s="8" t="s">
        <v>1237</v>
      </c>
      <c r="R568" s="8" t="s">
        <v>464</v>
      </c>
      <c r="S568" s="8" t="s">
        <v>888</v>
      </c>
      <c r="T568" s="8" t="s">
        <v>201</v>
      </c>
      <c r="U568" s="8" t="s">
        <v>202</v>
      </c>
      <c r="W568" s="8" t="s">
        <v>203</v>
      </c>
      <c r="X568" s="8" t="s">
        <v>229</v>
      </c>
      <c r="Y568" s="8">
        <v>1</v>
      </c>
      <c r="Z568" s="8">
        <v>1</v>
      </c>
      <c r="AA568" s="8">
        <v>0</v>
      </c>
      <c r="AB568" s="8">
        <v>0</v>
      </c>
      <c r="AC568" s="8">
        <v>0</v>
      </c>
      <c r="AD568" s="8">
        <v>0</v>
      </c>
      <c r="AE568" s="8">
        <v>0</v>
      </c>
      <c r="AF568" s="8">
        <f t="shared" si="32"/>
        <v>1</v>
      </c>
      <c r="AG568" s="8">
        <f t="shared" si="33"/>
        <v>0</v>
      </c>
      <c r="AH568" s="8">
        <f t="shared" si="34"/>
        <v>1</v>
      </c>
      <c r="AI568" s="8">
        <f t="shared" si="35"/>
        <v>0</v>
      </c>
      <c r="AJ568" s="8" t="s">
        <v>802</v>
      </c>
      <c r="AK568" s="8" t="s">
        <v>322</v>
      </c>
      <c r="AL568" s="8" t="s">
        <v>647</v>
      </c>
    </row>
    <row r="569" spans="1:38" x14ac:dyDescent="0.35">
      <c r="A569" s="8">
        <v>449060</v>
      </c>
      <c r="B569" s="8">
        <v>132389</v>
      </c>
      <c r="C569" s="8" t="s">
        <v>188</v>
      </c>
      <c r="D569" s="8">
        <v>93351</v>
      </c>
      <c r="E569" s="8" t="s">
        <v>1238</v>
      </c>
      <c r="F569" s="8">
        <v>3231401</v>
      </c>
      <c r="G569" s="8">
        <v>0.11</v>
      </c>
      <c r="H569" s="8" t="s">
        <v>190</v>
      </c>
      <c r="I569" s="59">
        <v>45574</v>
      </c>
      <c r="J569" s="8" t="s">
        <v>202</v>
      </c>
      <c r="K569" s="8" t="s">
        <v>213</v>
      </c>
      <c r="L569" s="8" t="s">
        <v>193</v>
      </c>
      <c r="M569" s="8" t="s">
        <v>195</v>
      </c>
      <c r="N569" s="8" t="s">
        <v>195</v>
      </c>
      <c r="O569" s="8" t="s">
        <v>224</v>
      </c>
      <c r="P569" s="8" t="s">
        <v>1239</v>
      </c>
      <c r="R569" s="8" t="s">
        <v>513</v>
      </c>
      <c r="S569" s="8" t="s">
        <v>1240</v>
      </c>
      <c r="T569" s="8" t="s">
        <v>201</v>
      </c>
      <c r="U569" s="8" t="s">
        <v>191</v>
      </c>
      <c r="W569" s="8" t="s">
        <v>203</v>
      </c>
      <c r="X569" s="8" t="s">
        <v>211</v>
      </c>
      <c r="Y569" s="8">
        <v>1</v>
      </c>
      <c r="Z569" s="8">
        <v>1</v>
      </c>
      <c r="AA569" s="8">
        <v>0</v>
      </c>
      <c r="AB569" s="8">
        <v>0</v>
      </c>
      <c r="AC569" s="8">
        <v>0</v>
      </c>
      <c r="AD569" s="8">
        <v>0</v>
      </c>
      <c r="AE569" s="8">
        <v>0</v>
      </c>
      <c r="AF569" s="8">
        <f t="shared" si="32"/>
        <v>1</v>
      </c>
      <c r="AG569" s="8">
        <f t="shared" si="33"/>
        <v>0</v>
      </c>
      <c r="AH569" s="8">
        <f t="shared" si="34"/>
        <v>1</v>
      </c>
      <c r="AI569" s="8">
        <f t="shared" si="35"/>
        <v>0</v>
      </c>
      <c r="AJ569" s="8" t="s">
        <v>513</v>
      </c>
      <c r="AK569" s="8" t="s">
        <v>205</v>
      </c>
      <c r="AL569" s="8" t="s">
        <v>647</v>
      </c>
    </row>
    <row r="570" spans="1:38" x14ac:dyDescent="0.35">
      <c r="A570" s="8">
        <v>449060</v>
      </c>
      <c r="B570" s="8">
        <v>132389</v>
      </c>
      <c r="C570" s="8" t="s">
        <v>188</v>
      </c>
      <c r="D570" s="8">
        <v>93351</v>
      </c>
      <c r="E570" s="8" t="s">
        <v>1238</v>
      </c>
      <c r="F570" s="8">
        <v>3231401</v>
      </c>
      <c r="G570" s="8">
        <v>0.11</v>
      </c>
      <c r="H570" s="8" t="s">
        <v>190</v>
      </c>
      <c r="I570" s="59">
        <v>45574</v>
      </c>
      <c r="J570" s="8" t="s">
        <v>202</v>
      </c>
      <c r="K570" s="8" t="s">
        <v>213</v>
      </c>
      <c r="L570" s="8" t="s">
        <v>193</v>
      </c>
      <c r="M570" s="8" t="s">
        <v>195</v>
      </c>
      <c r="N570" s="8" t="s">
        <v>195</v>
      </c>
      <c r="O570" s="8" t="s">
        <v>224</v>
      </c>
      <c r="P570" s="8" t="s">
        <v>1239</v>
      </c>
      <c r="R570" s="8" t="s">
        <v>513</v>
      </c>
      <c r="S570" s="8" t="s">
        <v>1240</v>
      </c>
      <c r="T570" s="8" t="s">
        <v>201</v>
      </c>
      <c r="U570" s="8" t="s">
        <v>191</v>
      </c>
      <c r="W570" s="8" t="s">
        <v>203</v>
      </c>
      <c r="X570" s="8" t="s">
        <v>229</v>
      </c>
      <c r="Y570" s="8">
        <v>1</v>
      </c>
      <c r="Z570" s="8">
        <v>1</v>
      </c>
      <c r="AA570" s="8">
        <v>0</v>
      </c>
      <c r="AB570" s="8">
        <v>0</v>
      </c>
      <c r="AC570" s="8">
        <v>0</v>
      </c>
      <c r="AD570" s="8">
        <v>0</v>
      </c>
      <c r="AE570" s="8">
        <v>0</v>
      </c>
      <c r="AF570" s="8">
        <f t="shared" si="32"/>
        <v>1</v>
      </c>
      <c r="AG570" s="8">
        <f t="shared" si="33"/>
        <v>0</v>
      </c>
      <c r="AH570" s="8">
        <f t="shared" si="34"/>
        <v>1</v>
      </c>
      <c r="AI570" s="8">
        <f t="shared" si="35"/>
        <v>0</v>
      </c>
      <c r="AJ570" s="8" t="s">
        <v>513</v>
      </c>
      <c r="AK570" s="8" t="s">
        <v>205</v>
      </c>
      <c r="AL570" s="8" t="s">
        <v>647</v>
      </c>
    </row>
    <row r="571" spans="1:38" x14ac:dyDescent="0.35">
      <c r="A571" s="8">
        <v>449549</v>
      </c>
      <c r="B571" s="8">
        <v>121990</v>
      </c>
      <c r="C571" s="8" t="s">
        <v>188</v>
      </c>
      <c r="D571" s="8">
        <v>93407</v>
      </c>
      <c r="E571" s="8" t="s">
        <v>1241</v>
      </c>
      <c r="F571" s="8">
        <v>3235017</v>
      </c>
      <c r="G571" s="8">
        <v>0.38</v>
      </c>
      <c r="H571" s="8" t="s">
        <v>190</v>
      </c>
      <c r="I571" s="59">
        <v>45611</v>
      </c>
      <c r="J571" s="8" t="s">
        <v>202</v>
      </c>
      <c r="K571" s="8" t="s">
        <v>213</v>
      </c>
      <c r="L571" s="8" t="s">
        <v>193</v>
      </c>
      <c r="M571" s="8" t="s">
        <v>195</v>
      </c>
      <c r="N571" s="8" t="s">
        <v>195</v>
      </c>
      <c r="O571" s="8" t="s">
        <v>196</v>
      </c>
      <c r="P571" s="8" t="s">
        <v>1242</v>
      </c>
      <c r="Q571" s="8" t="s">
        <v>1194</v>
      </c>
      <c r="R571" s="8" t="s">
        <v>1195</v>
      </c>
      <c r="S571" s="8" t="s">
        <v>1243</v>
      </c>
      <c r="T571" s="8" t="s">
        <v>201</v>
      </c>
      <c r="U571" s="8" t="s">
        <v>202</v>
      </c>
      <c r="W571" s="8" t="s">
        <v>203</v>
      </c>
      <c r="X571" s="8" t="s">
        <v>554</v>
      </c>
      <c r="Y571" s="8">
        <v>0</v>
      </c>
      <c r="Z571" s="8">
        <v>0</v>
      </c>
      <c r="AA571" s="8">
        <v>0</v>
      </c>
      <c r="AB571" s="8">
        <v>0</v>
      </c>
      <c r="AC571" s="8">
        <v>1</v>
      </c>
      <c r="AD571" s="8">
        <v>1</v>
      </c>
      <c r="AE571" s="8">
        <v>0</v>
      </c>
      <c r="AF571" s="8">
        <f t="shared" si="32"/>
        <v>0</v>
      </c>
      <c r="AG571" s="8">
        <f t="shared" si="33"/>
        <v>1</v>
      </c>
      <c r="AH571" s="8">
        <f t="shared" si="34"/>
        <v>-1</v>
      </c>
      <c r="AI571" s="8">
        <f t="shared" si="35"/>
        <v>0</v>
      </c>
      <c r="AJ571" s="8" t="s">
        <v>658</v>
      </c>
      <c r="AK571" s="8" t="s">
        <v>241</v>
      </c>
      <c r="AL571" s="8" t="s">
        <v>647</v>
      </c>
    </row>
    <row r="572" spans="1:38" x14ac:dyDescent="0.35">
      <c r="A572" s="8">
        <v>449549</v>
      </c>
      <c r="B572" s="8">
        <v>121990</v>
      </c>
      <c r="C572" s="8" t="s">
        <v>188</v>
      </c>
      <c r="D572" s="8">
        <v>93407</v>
      </c>
      <c r="E572" s="8" t="s">
        <v>1241</v>
      </c>
      <c r="F572" s="8">
        <v>3235017</v>
      </c>
      <c r="G572" s="8">
        <v>0.38</v>
      </c>
      <c r="H572" s="8" t="s">
        <v>190</v>
      </c>
      <c r="I572" s="59">
        <v>45611</v>
      </c>
      <c r="J572" s="8" t="s">
        <v>202</v>
      </c>
      <c r="K572" s="8" t="s">
        <v>213</v>
      </c>
      <c r="L572" s="8" t="s">
        <v>193</v>
      </c>
      <c r="M572" s="8" t="s">
        <v>195</v>
      </c>
      <c r="N572" s="8" t="s">
        <v>195</v>
      </c>
      <c r="O572" s="8" t="s">
        <v>196</v>
      </c>
      <c r="P572" s="8" t="s">
        <v>1242</v>
      </c>
      <c r="Q572" s="8" t="s">
        <v>1194</v>
      </c>
      <c r="R572" s="8" t="s">
        <v>1195</v>
      </c>
      <c r="S572" s="8" t="s">
        <v>1243</v>
      </c>
      <c r="T572" s="8" t="s">
        <v>201</v>
      </c>
      <c r="U572" s="8" t="s">
        <v>202</v>
      </c>
      <c r="W572" s="8" t="s">
        <v>203</v>
      </c>
      <c r="X572" s="8" t="s">
        <v>211</v>
      </c>
      <c r="Y572" s="8">
        <v>1</v>
      </c>
      <c r="Z572" s="8">
        <v>1</v>
      </c>
      <c r="AA572" s="8">
        <v>0</v>
      </c>
      <c r="AB572" s="8">
        <v>0</v>
      </c>
      <c r="AC572" s="8">
        <v>0</v>
      </c>
      <c r="AD572" s="8">
        <v>0</v>
      </c>
      <c r="AE572" s="8">
        <v>0</v>
      </c>
      <c r="AF572" s="8">
        <f t="shared" si="32"/>
        <v>1</v>
      </c>
      <c r="AG572" s="8">
        <f t="shared" si="33"/>
        <v>0</v>
      </c>
      <c r="AH572" s="8">
        <f t="shared" si="34"/>
        <v>1</v>
      </c>
      <c r="AI572" s="8">
        <f t="shared" si="35"/>
        <v>0</v>
      </c>
      <c r="AJ572" s="8" t="s">
        <v>658</v>
      </c>
      <c r="AK572" s="8" t="s">
        <v>241</v>
      </c>
      <c r="AL572" s="8" t="s">
        <v>647</v>
      </c>
    </row>
    <row r="573" spans="1:38" x14ac:dyDescent="0.35">
      <c r="A573" s="8">
        <v>456756</v>
      </c>
      <c r="B573" s="8">
        <v>116490</v>
      </c>
      <c r="C573" s="8" t="s">
        <v>188</v>
      </c>
      <c r="D573" s="8">
        <v>93408</v>
      </c>
      <c r="E573" s="8" t="s">
        <v>1244</v>
      </c>
      <c r="F573" s="8">
        <v>3235018</v>
      </c>
      <c r="G573" s="8">
        <v>0.24</v>
      </c>
      <c r="H573" s="8" t="s">
        <v>293</v>
      </c>
      <c r="I573" s="59">
        <v>45615</v>
      </c>
      <c r="J573" s="8" t="s">
        <v>202</v>
      </c>
      <c r="K573" s="8" t="s">
        <v>213</v>
      </c>
      <c r="L573" s="8" t="s">
        <v>193</v>
      </c>
      <c r="M573" s="8" t="s">
        <v>223</v>
      </c>
      <c r="N573" s="8" t="s">
        <v>195</v>
      </c>
      <c r="O573" s="8" t="s">
        <v>210</v>
      </c>
      <c r="P573" s="8" t="s">
        <v>1245</v>
      </c>
      <c r="Q573" s="8" t="s">
        <v>325</v>
      </c>
      <c r="R573" s="8" t="s">
        <v>319</v>
      </c>
      <c r="S573" s="8" t="s">
        <v>1246</v>
      </c>
      <c r="T573" s="8" t="s">
        <v>201</v>
      </c>
      <c r="U573" s="8" t="s">
        <v>191</v>
      </c>
      <c r="W573" s="8" t="s">
        <v>203</v>
      </c>
      <c r="X573" s="8" t="s">
        <v>211</v>
      </c>
      <c r="Y573" s="8">
        <v>1</v>
      </c>
      <c r="Z573" s="8">
        <v>1</v>
      </c>
      <c r="AA573" s="8">
        <v>0</v>
      </c>
      <c r="AB573" s="8">
        <v>0</v>
      </c>
      <c r="AC573" s="8">
        <v>0</v>
      </c>
      <c r="AD573" s="8">
        <v>0</v>
      </c>
      <c r="AE573" s="8">
        <v>0</v>
      </c>
      <c r="AF573" s="8">
        <f t="shared" si="32"/>
        <v>1</v>
      </c>
      <c r="AG573" s="8">
        <f t="shared" si="33"/>
        <v>0</v>
      </c>
      <c r="AH573" s="8">
        <f t="shared" si="34"/>
        <v>1</v>
      </c>
      <c r="AI573" s="8">
        <f t="shared" si="35"/>
        <v>0</v>
      </c>
      <c r="AJ573" s="8" t="s">
        <v>658</v>
      </c>
      <c r="AK573" s="8" t="s">
        <v>241</v>
      </c>
      <c r="AL573" s="8" t="s">
        <v>647</v>
      </c>
    </row>
    <row r="574" spans="1:38" x14ac:dyDescent="0.35">
      <c r="A574" s="8">
        <v>456579</v>
      </c>
      <c r="B574" s="8">
        <v>115975</v>
      </c>
      <c r="C574" s="8" t="s">
        <v>188</v>
      </c>
      <c r="D574" s="8">
        <v>80032</v>
      </c>
      <c r="E574" s="8" t="s">
        <v>1247</v>
      </c>
      <c r="F574" s="8">
        <v>3235019</v>
      </c>
      <c r="G574" s="8">
        <v>0.3</v>
      </c>
      <c r="H574" s="8" t="s">
        <v>190</v>
      </c>
      <c r="I574" s="59">
        <v>45625</v>
      </c>
      <c r="J574" s="8" t="s">
        <v>191</v>
      </c>
      <c r="K574" s="8" t="s">
        <v>213</v>
      </c>
      <c r="L574" s="8" t="s">
        <v>193</v>
      </c>
      <c r="M574" s="8" t="s">
        <v>223</v>
      </c>
      <c r="N574" s="8" t="s">
        <v>195</v>
      </c>
      <c r="O574" s="8" t="s">
        <v>196</v>
      </c>
      <c r="P574" s="8" t="s">
        <v>1248</v>
      </c>
      <c r="Q574" s="8" t="s">
        <v>325</v>
      </c>
      <c r="R574" s="8" t="s">
        <v>319</v>
      </c>
      <c r="S574" s="8" t="s">
        <v>1249</v>
      </c>
      <c r="T574" s="8" t="s">
        <v>201</v>
      </c>
      <c r="U574" s="8" t="s">
        <v>191</v>
      </c>
      <c r="W574" s="8" t="s">
        <v>203</v>
      </c>
      <c r="X574" s="8" t="s">
        <v>211</v>
      </c>
      <c r="Y574" s="8">
        <v>1</v>
      </c>
      <c r="Z574" s="8">
        <v>1</v>
      </c>
      <c r="AA574" s="8">
        <v>0</v>
      </c>
      <c r="AB574" s="8">
        <v>0</v>
      </c>
      <c r="AC574" s="8">
        <v>0</v>
      </c>
      <c r="AD574" s="8">
        <v>0</v>
      </c>
      <c r="AE574" s="8">
        <v>0</v>
      </c>
      <c r="AF574" s="8">
        <f t="shared" si="32"/>
        <v>1</v>
      </c>
      <c r="AG574" s="8">
        <f t="shared" si="33"/>
        <v>0</v>
      </c>
      <c r="AH574" s="8">
        <f t="shared" si="34"/>
        <v>1</v>
      </c>
      <c r="AI574" s="8">
        <f t="shared" si="35"/>
        <v>0</v>
      </c>
      <c r="AJ574" s="8" t="s">
        <v>658</v>
      </c>
      <c r="AK574" s="8" t="s">
        <v>241</v>
      </c>
      <c r="AL574" s="8" t="s">
        <v>647</v>
      </c>
    </row>
    <row r="575" spans="1:38" x14ac:dyDescent="0.35">
      <c r="A575" s="8">
        <v>456579</v>
      </c>
      <c r="B575" s="8">
        <v>115975</v>
      </c>
      <c r="C575" s="8" t="s">
        <v>188</v>
      </c>
      <c r="D575" s="8">
        <v>80032</v>
      </c>
      <c r="E575" s="8" t="s">
        <v>1247</v>
      </c>
      <c r="F575" s="8">
        <v>3235019</v>
      </c>
      <c r="G575" s="8">
        <v>0.3</v>
      </c>
      <c r="H575" s="8" t="s">
        <v>190</v>
      </c>
      <c r="I575" s="59">
        <v>45625</v>
      </c>
      <c r="J575" s="8" t="s">
        <v>191</v>
      </c>
      <c r="K575" s="8" t="s">
        <v>213</v>
      </c>
      <c r="L575" s="8" t="s">
        <v>193</v>
      </c>
      <c r="M575" s="8" t="s">
        <v>223</v>
      </c>
      <c r="N575" s="8" t="s">
        <v>195</v>
      </c>
      <c r="O575" s="8" t="s">
        <v>196</v>
      </c>
      <c r="P575" s="8" t="s">
        <v>1248</v>
      </c>
      <c r="Q575" s="8" t="s">
        <v>325</v>
      </c>
      <c r="R575" s="8" t="s">
        <v>319</v>
      </c>
      <c r="S575" s="8" t="s">
        <v>1249</v>
      </c>
      <c r="T575" s="8" t="s">
        <v>201</v>
      </c>
      <c r="U575" s="8" t="s">
        <v>191</v>
      </c>
      <c r="W575" s="8" t="s">
        <v>203</v>
      </c>
      <c r="X575" s="8" t="s">
        <v>204</v>
      </c>
      <c r="Y575" s="8">
        <v>2</v>
      </c>
      <c r="Z575" s="8">
        <v>2</v>
      </c>
      <c r="AA575" s="8">
        <v>0</v>
      </c>
      <c r="AB575" s="8">
        <v>0</v>
      </c>
      <c r="AC575" s="8">
        <v>0</v>
      </c>
      <c r="AD575" s="8">
        <v>0</v>
      </c>
      <c r="AE575" s="8">
        <v>0</v>
      </c>
      <c r="AF575" s="8">
        <f t="shared" si="32"/>
        <v>2</v>
      </c>
      <c r="AG575" s="8">
        <f t="shared" si="33"/>
        <v>0</v>
      </c>
      <c r="AH575" s="8">
        <f t="shared" si="34"/>
        <v>2</v>
      </c>
      <c r="AI575" s="8">
        <f t="shared" si="35"/>
        <v>0</v>
      </c>
      <c r="AJ575" s="8" t="s">
        <v>658</v>
      </c>
      <c r="AK575" s="8" t="s">
        <v>241</v>
      </c>
      <c r="AL575" s="8" t="s">
        <v>647</v>
      </c>
    </row>
    <row r="576" spans="1:38" x14ac:dyDescent="0.35">
      <c r="A576" s="8">
        <v>456579</v>
      </c>
      <c r="B576" s="8">
        <v>115975</v>
      </c>
      <c r="C576" s="8" t="s">
        <v>188</v>
      </c>
      <c r="D576" s="8">
        <v>80032</v>
      </c>
      <c r="E576" s="8" t="s">
        <v>1247</v>
      </c>
      <c r="F576" s="8">
        <v>3235019</v>
      </c>
      <c r="G576" s="8">
        <v>0.3</v>
      </c>
      <c r="H576" s="8" t="s">
        <v>190</v>
      </c>
      <c r="I576" s="59">
        <v>45625</v>
      </c>
      <c r="J576" s="8" t="s">
        <v>191</v>
      </c>
      <c r="K576" s="8" t="s">
        <v>213</v>
      </c>
      <c r="L576" s="8" t="s">
        <v>193</v>
      </c>
      <c r="M576" s="8" t="s">
        <v>223</v>
      </c>
      <c r="N576" s="8" t="s">
        <v>195</v>
      </c>
      <c r="O576" s="8" t="s">
        <v>196</v>
      </c>
      <c r="P576" s="8" t="s">
        <v>1248</v>
      </c>
      <c r="Q576" s="8" t="s">
        <v>325</v>
      </c>
      <c r="R576" s="8" t="s">
        <v>319</v>
      </c>
      <c r="S576" s="8" t="s">
        <v>1249</v>
      </c>
      <c r="T576" s="8" t="s">
        <v>201</v>
      </c>
      <c r="U576" s="8" t="s">
        <v>191</v>
      </c>
      <c r="W576" s="8" t="s">
        <v>203</v>
      </c>
      <c r="X576" s="8" t="s">
        <v>206</v>
      </c>
      <c r="Y576" s="8">
        <v>2</v>
      </c>
      <c r="Z576" s="8">
        <v>2</v>
      </c>
      <c r="AA576" s="8">
        <v>0</v>
      </c>
      <c r="AB576" s="8">
        <v>0</v>
      </c>
      <c r="AC576" s="8">
        <v>0</v>
      </c>
      <c r="AD576" s="8">
        <v>0</v>
      </c>
      <c r="AE576" s="8">
        <v>0</v>
      </c>
      <c r="AF576" s="8">
        <f t="shared" si="32"/>
        <v>2</v>
      </c>
      <c r="AG576" s="8">
        <f t="shared" si="33"/>
        <v>0</v>
      </c>
      <c r="AH576" s="8">
        <f t="shared" si="34"/>
        <v>2</v>
      </c>
      <c r="AI576" s="8">
        <f t="shared" si="35"/>
        <v>0</v>
      </c>
      <c r="AJ576" s="8" t="s">
        <v>658</v>
      </c>
      <c r="AK576" s="8" t="s">
        <v>241</v>
      </c>
      <c r="AL576" s="8" t="s">
        <v>647</v>
      </c>
    </row>
    <row r="577" spans="1:38" x14ac:dyDescent="0.35">
      <c r="A577" s="8">
        <v>447735</v>
      </c>
      <c r="B577" s="8">
        <v>129622</v>
      </c>
      <c r="C577" s="8" t="s">
        <v>188</v>
      </c>
      <c r="D577" s="8">
        <v>93431</v>
      </c>
      <c r="E577" s="8" t="s">
        <v>1250</v>
      </c>
      <c r="F577" s="8">
        <v>3237015</v>
      </c>
      <c r="G577" s="8">
        <v>0.03</v>
      </c>
      <c r="H577" s="8" t="s">
        <v>293</v>
      </c>
      <c r="I577" s="59">
        <v>45610</v>
      </c>
      <c r="J577" s="8" t="s">
        <v>202</v>
      </c>
      <c r="K577" s="8" t="s">
        <v>213</v>
      </c>
      <c r="L577" s="8" t="s">
        <v>193</v>
      </c>
      <c r="M577" s="8" t="s">
        <v>194</v>
      </c>
      <c r="N577" s="8" t="s">
        <v>195</v>
      </c>
      <c r="O577" s="8" t="s">
        <v>210</v>
      </c>
      <c r="P577" s="8" t="s">
        <v>1251</v>
      </c>
      <c r="R577" s="8" t="s">
        <v>188</v>
      </c>
      <c r="S577" s="8" t="s">
        <v>1252</v>
      </c>
      <c r="T577" s="8" t="s">
        <v>201</v>
      </c>
      <c r="U577" s="8" t="s">
        <v>202</v>
      </c>
      <c r="W577" s="8" t="s">
        <v>207</v>
      </c>
      <c r="X577" s="8" t="s">
        <v>231</v>
      </c>
      <c r="Y577" s="8">
        <v>3</v>
      </c>
      <c r="Z577" s="8">
        <v>3</v>
      </c>
      <c r="AA577" s="8">
        <v>0</v>
      </c>
      <c r="AB577" s="8">
        <v>0</v>
      </c>
      <c r="AC577" s="8">
        <v>0</v>
      </c>
      <c r="AD577" s="8">
        <v>0</v>
      </c>
      <c r="AE577" s="8">
        <v>0</v>
      </c>
      <c r="AF577" s="8">
        <f t="shared" si="32"/>
        <v>3</v>
      </c>
      <c r="AG577" s="8">
        <f t="shared" si="33"/>
        <v>0</v>
      </c>
      <c r="AH577" s="8">
        <f t="shared" si="34"/>
        <v>3</v>
      </c>
      <c r="AI577" s="8">
        <f t="shared" si="35"/>
        <v>0</v>
      </c>
      <c r="AJ577" s="8" t="s">
        <v>188</v>
      </c>
      <c r="AK577" s="8" t="s">
        <v>217</v>
      </c>
      <c r="AL577" s="8" t="s">
        <v>647</v>
      </c>
    </row>
    <row r="578" spans="1:38" x14ac:dyDescent="0.35">
      <c r="A578" s="8">
        <v>447735</v>
      </c>
      <c r="B578" s="8">
        <v>129622</v>
      </c>
      <c r="C578" s="8" t="s">
        <v>188</v>
      </c>
      <c r="D578" s="8">
        <v>93431</v>
      </c>
      <c r="E578" s="8" t="s">
        <v>1250</v>
      </c>
      <c r="F578" s="8">
        <v>3237015</v>
      </c>
      <c r="G578" s="8">
        <v>0.03</v>
      </c>
      <c r="H578" s="8" t="s">
        <v>293</v>
      </c>
      <c r="I578" s="59">
        <v>45610</v>
      </c>
      <c r="J578" s="8" t="s">
        <v>202</v>
      </c>
      <c r="K578" s="8" t="s">
        <v>213</v>
      </c>
      <c r="L578" s="8" t="s">
        <v>193</v>
      </c>
      <c r="M578" s="8" t="s">
        <v>194</v>
      </c>
      <c r="N578" s="8" t="s">
        <v>195</v>
      </c>
      <c r="O578" s="8" t="s">
        <v>210</v>
      </c>
      <c r="P578" s="8" t="s">
        <v>1251</v>
      </c>
      <c r="R578" s="8" t="s">
        <v>188</v>
      </c>
      <c r="S578" s="8" t="s">
        <v>1252</v>
      </c>
      <c r="T578" s="8" t="s">
        <v>201</v>
      </c>
      <c r="U578" s="8" t="s">
        <v>202</v>
      </c>
      <c r="W578" s="8" t="s">
        <v>207</v>
      </c>
      <c r="X578" s="8" t="s">
        <v>204</v>
      </c>
      <c r="Y578" s="8">
        <v>1</v>
      </c>
      <c r="Z578" s="8">
        <v>1</v>
      </c>
      <c r="AA578" s="8">
        <v>0</v>
      </c>
      <c r="AB578" s="8">
        <v>0</v>
      </c>
      <c r="AC578" s="8">
        <v>0</v>
      </c>
      <c r="AD578" s="8">
        <v>0</v>
      </c>
      <c r="AE578" s="8">
        <v>0</v>
      </c>
      <c r="AF578" s="8">
        <f t="shared" si="32"/>
        <v>1</v>
      </c>
      <c r="AG578" s="8">
        <f t="shared" si="33"/>
        <v>0</v>
      </c>
      <c r="AH578" s="8">
        <f t="shared" si="34"/>
        <v>1</v>
      </c>
      <c r="AI578" s="8">
        <f t="shared" si="35"/>
        <v>0</v>
      </c>
      <c r="AJ578" s="8" t="s">
        <v>188</v>
      </c>
      <c r="AK578" s="8" t="s">
        <v>217</v>
      </c>
      <c r="AL578" s="8" t="s">
        <v>647</v>
      </c>
    </row>
    <row r="579" spans="1:38" x14ac:dyDescent="0.35">
      <c r="A579" s="8">
        <v>447735</v>
      </c>
      <c r="B579" s="8">
        <v>129622</v>
      </c>
      <c r="C579" s="8" t="s">
        <v>188</v>
      </c>
      <c r="D579" s="8">
        <v>93431</v>
      </c>
      <c r="E579" s="8" t="s">
        <v>1250</v>
      </c>
      <c r="F579" s="8">
        <v>3237015</v>
      </c>
      <c r="G579" s="8">
        <v>0.03</v>
      </c>
      <c r="H579" s="8" t="s">
        <v>293</v>
      </c>
      <c r="I579" s="59">
        <v>45610</v>
      </c>
      <c r="J579" s="8" t="s">
        <v>202</v>
      </c>
      <c r="K579" s="8" t="s">
        <v>213</v>
      </c>
      <c r="L579" s="8" t="s">
        <v>193</v>
      </c>
      <c r="M579" s="8" t="s">
        <v>194</v>
      </c>
      <c r="N579" s="8" t="s">
        <v>195</v>
      </c>
      <c r="O579" s="8" t="s">
        <v>210</v>
      </c>
      <c r="P579" s="8" t="s">
        <v>1251</v>
      </c>
      <c r="R579" s="8" t="s">
        <v>188</v>
      </c>
      <c r="S579" s="8" t="s">
        <v>1252</v>
      </c>
      <c r="T579" s="8" t="s">
        <v>201</v>
      </c>
      <c r="U579" s="8" t="s">
        <v>202</v>
      </c>
      <c r="W579" s="8" t="s">
        <v>207</v>
      </c>
      <c r="X579" s="8" t="s">
        <v>206</v>
      </c>
      <c r="Y579" s="8">
        <v>2</v>
      </c>
      <c r="Z579" s="8">
        <v>2</v>
      </c>
      <c r="AA579" s="8">
        <v>0</v>
      </c>
      <c r="AB579" s="8">
        <v>0</v>
      </c>
      <c r="AC579" s="8">
        <v>0</v>
      </c>
      <c r="AD579" s="8">
        <v>0</v>
      </c>
      <c r="AE579" s="8">
        <v>0</v>
      </c>
      <c r="AF579" s="8">
        <f t="shared" si="32"/>
        <v>2</v>
      </c>
      <c r="AG579" s="8">
        <f t="shared" si="33"/>
        <v>0</v>
      </c>
      <c r="AH579" s="8">
        <f t="shared" si="34"/>
        <v>2</v>
      </c>
      <c r="AI579" s="8">
        <f t="shared" si="35"/>
        <v>0</v>
      </c>
      <c r="AJ579" s="8" t="s">
        <v>188</v>
      </c>
      <c r="AK579" s="8" t="s">
        <v>217</v>
      </c>
      <c r="AL579" s="8" t="s">
        <v>647</v>
      </c>
    </row>
    <row r="580" spans="1:38" x14ac:dyDescent="0.35">
      <c r="A580" s="8">
        <v>457293</v>
      </c>
      <c r="B580" s="8">
        <v>113775</v>
      </c>
      <c r="C580" s="8" t="s">
        <v>188</v>
      </c>
      <c r="D580" s="8">
        <v>93434</v>
      </c>
      <c r="E580" s="8" t="s">
        <v>1253</v>
      </c>
      <c r="F580" s="8">
        <v>3237017</v>
      </c>
      <c r="G580" s="8">
        <v>0.09</v>
      </c>
      <c r="H580" s="8" t="s">
        <v>190</v>
      </c>
      <c r="I580" s="59">
        <v>45621</v>
      </c>
      <c r="J580" s="8" t="s">
        <v>202</v>
      </c>
      <c r="K580" s="8" t="s">
        <v>213</v>
      </c>
      <c r="L580" s="8" t="s">
        <v>193</v>
      </c>
      <c r="M580" s="8" t="s">
        <v>195</v>
      </c>
      <c r="N580" s="8" t="s">
        <v>195</v>
      </c>
      <c r="O580" s="8" t="s">
        <v>224</v>
      </c>
      <c r="P580" s="8" t="s">
        <v>1254</v>
      </c>
      <c r="Q580" s="8" t="s">
        <v>335</v>
      </c>
      <c r="R580" s="8" t="s">
        <v>319</v>
      </c>
      <c r="S580" s="8" t="s">
        <v>1255</v>
      </c>
      <c r="T580" s="8" t="s">
        <v>201</v>
      </c>
      <c r="U580" s="8" t="s">
        <v>202</v>
      </c>
      <c r="W580" s="8" t="s">
        <v>203</v>
      </c>
      <c r="X580" s="8" t="s">
        <v>206</v>
      </c>
      <c r="Y580" s="8">
        <v>1</v>
      </c>
      <c r="Z580" s="8">
        <v>1</v>
      </c>
      <c r="AA580" s="8">
        <v>0</v>
      </c>
      <c r="AB580" s="8">
        <v>0</v>
      </c>
      <c r="AC580" s="8">
        <v>0</v>
      </c>
      <c r="AD580" s="8">
        <v>0</v>
      </c>
      <c r="AE580" s="8">
        <v>0</v>
      </c>
      <c r="AF580" s="8">
        <f t="shared" si="32"/>
        <v>1</v>
      </c>
      <c r="AG580" s="8">
        <f t="shared" si="33"/>
        <v>0</v>
      </c>
      <c r="AH580" s="8">
        <f t="shared" si="34"/>
        <v>1</v>
      </c>
      <c r="AI580" s="8">
        <f t="shared" si="35"/>
        <v>0</v>
      </c>
      <c r="AJ580" s="8" t="s">
        <v>335</v>
      </c>
      <c r="AK580" s="8" t="s">
        <v>322</v>
      </c>
      <c r="AL580" s="8" t="s">
        <v>647</v>
      </c>
    </row>
    <row r="581" spans="1:38" x14ac:dyDescent="0.35">
      <c r="A581" s="8">
        <v>449164</v>
      </c>
      <c r="B581" s="8">
        <v>129515</v>
      </c>
      <c r="C581" s="8" t="s">
        <v>188</v>
      </c>
      <c r="D581" s="8">
        <v>93438</v>
      </c>
      <c r="E581" s="8" t="s">
        <v>1256</v>
      </c>
      <c r="F581" s="8">
        <v>3237021</v>
      </c>
      <c r="G581" s="8">
        <v>0.04</v>
      </c>
      <c r="H581" s="8" t="s">
        <v>190</v>
      </c>
      <c r="I581" s="59">
        <v>45609</v>
      </c>
      <c r="J581" s="8" t="s">
        <v>202</v>
      </c>
      <c r="K581" s="8" t="s">
        <v>213</v>
      </c>
      <c r="L581" s="8" t="s">
        <v>193</v>
      </c>
      <c r="M581" s="8" t="s">
        <v>195</v>
      </c>
      <c r="N581" s="8" t="s">
        <v>195</v>
      </c>
      <c r="O581" s="8" t="s">
        <v>224</v>
      </c>
      <c r="P581" s="8" t="s">
        <v>1257</v>
      </c>
      <c r="R581" s="8" t="s">
        <v>188</v>
      </c>
      <c r="S581" s="8" t="s">
        <v>1258</v>
      </c>
      <c r="T581" s="8" t="s">
        <v>201</v>
      </c>
      <c r="U581" s="8" t="s">
        <v>191</v>
      </c>
      <c r="W581" s="8" t="s">
        <v>203</v>
      </c>
      <c r="X581" s="8" t="s">
        <v>206</v>
      </c>
      <c r="Y581" s="8">
        <v>1</v>
      </c>
      <c r="Z581" s="8">
        <v>1</v>
      </c>
      <c r="AA581" s="8">
        <v>0</v>
      </c>
      <c r="AB581" s="8">
        <v>0</v>
      </c>
      <c r="AC581" s="8">
        <v>0</v>
      </c>
      <c r="AD581" s="8">
        <v>0</v>
      </c>
      <c r="AE581" s="8">
        <v>0</v>
      </c>
      <c r="AF581" s="8">
        <f t="shared" si="32"/>
        <v>1</v>
      </c>
      <c r="AG581" s="8">
        <f t="shared" si="33"/>
        <v>0</v>
      </c>
      <c r="AH581" s="8">
        <f t="shared" si="34"/>
        <v>1</v>
      </c>
      <c r="AI581" s="8">
        <f t="shared" si="35"/>
        <v>0</v>
      </c>
      <c r="AJ581" s="8" t="s">
        <v>188</v>
      </c>
      <c r="AK581" s="8" t="s">
        <v>217</v>
      </c>
      <c r="AL581" s="8" t="s">
        <v>647</v>
      </c>
    </row>
    <row r="582" spans="1:38" x14ac:dyDescent="0.35">
      <c r="A582" s="8">
        <v>461256</v>
      </c>
      <c r="B582" s="8">
        <v>134466</v>
      </c>
      <c r="C582" s="8" t="s">
        <v>188</v>
      </c>
      <c r="D582" s="8">
        <v>93439</v>
      </c>
      <c r="E582" s="8" t="s">
        <v>1259</v>
      </c>
      <c r="F582" s="8">
        <v>3237022</v>
      </c>
      <c r="G582" s="8">
        <v>0.15</v>
      </c>
      <c r="H582" s="8" t="s">
        <v>190</v>
      </c>
      <c r="I582" s="59">
        <v>45610</v>
      </c>
      <c r="J582" s="8" t="s">
        <v>202</v>
      </c>
      <c r="K582" s="8" t="s">
        <v>213</v>
      </c>
      <c r="L582" s="8" t="s">
        <v>193</v>
      </c>
      <c r="M582" s="8" t="s">
        <v>223</v>
      </c>
      <c r="N582" s="8" t="s">
        <v>195</v>
      </c>
      <c r="O582" s="8" t="s">
        <v>196</v>
      </c>
      <c r="P582" s="8" t="s">
        <v>1260</v>
      </c>
      <c r="Q582" s="8" t="s">
        <v>546</v>
      </c>
      <c r="R582" s="8" t="s">
        <v>300</v>
      </c>
      <c r="S582" s="8" t="s">
        <v>1261</v>
      </c>
      <c r="T582" s="8" t="s">
        <v>201</v>
      </c>
      <c r="U582" s="8" t="s">
        <v>202</v>
      </c>
      <c r="W582" s="8" t="s">
        <v>203</v>
      </c>
      <c r="X582" s="8" t="s">
        <v>204</v>
      </c>
      <c r="Y582" s="8">
        <v>2</v>
      </c>
      <c r="Z582" s="8">
        <v>2</v>
      </c>
      <c r="AA582" s="8">
        <v>0</v>
      </c>
      <c r="AB582" s="8">
        <v>0</v>
      </c>
      <c r="AC582" s="8">
        <v>0</v>
      </c>
      <c r="AD582" s="8">
        <v>0</v>
      </c>
      <c r="AE582" s="8">
        <v>0</v>
      </c>
      <c r="AF582" s="8">
        <f t="shared" si="32"/>
        <v>2</v>
      </c>
      <c r="AG582" s="8">
        <f t="shared" si="33"/>
        <v>0</v>
      </c>
      <c r="AH582" s="8">
        <f t="shared" si="34"/>
        <v>2</v>
      </c>
      <c r="AI582" s="8">
        <f t="shared" si="35"/>
        <v>0</v>
      </c>
      <c r="AJ582" s="8" t="s">
        <v>546</v>
      </c>
      <c r="AK582" s="8" t="s">
        <v>322</v>
      </c>
      <c r="AL582" s="8" t="s">
        <v>647</v>
      </c>
    </row>
    <row r="583" spans="1:38" x14ac:dyDescent="0.35">
      <c r="A583" s="8">
        <v>455740</v>
      </c>
      <c r="B583" s="8">
        <v>111697</v>
      </c>
      <c r="C583" s="8" t="s">
        <v>188</v>
      </c>
      <c r="D583" s="8">
        <v>93116</v>
      </c>
      <c r="E583" s="8" t="s">
        <v>1262</v>
      </c>
      <c r="F583" s="8">
        <v>3244251</v>
      </c>
      <c r="G583" s="8">
        <v>0.59</v>
      </c>
      <c r="H583" s="8" t="s">
        <v>190</v>
      </c>
      <c r="I583" s="59">
        <v>45643</v>
      </c>
      <c r="J583" s="8" t="s">
        <v>191</v>
      </c>
      <c r="K583" s="8" t="s">
        <v>213</v>
      </c>
      <c r="L583" s="8" t="s">
        <v>193</v>
      </c>
      <c r="M583" s="8" t="s">
        <v>195</v>
      </c>
      <c r="N583" s="8" t="s">
        <v>195</v>
      </c>
      <c r="O583" s="8" t="s">
        <v>196</v>
      </c>
      <c r="P583" s="8" t="s">
        <v>1263</v>
      </c>
      <c r="Q583" s="8" t="s">
        <v>377</v>
      </c>
      <c r="R583" s="8" t="s">
        <v>319</v>
      </c>
      <c r="S583" s="8" t="s">
        <v>1264</v>
      </c>
      <c r="T583" s="8" t="s">
        <v>201</v>
      </c>
      <c r="U583" s="8" t="s">
        <v>202</v>
      </c>
      <c r="W583" s="8" t="s">
        <v>203</v>
      </c>
      <c r="X583" s="8" t="s">
        <v>206</v>
      </c>
      <c r="Y583" s="8">
        <v>0</v>
      </c>
      <c r="Z583" s="8">
        <v>0</v>
      </c>
      <c r="AA583" s="8">
        <v>0</v>
      </c>
      <c r="AB583" s="8">
        <v>0</v>
      </c>
      <c r="AC583" s="8">
        <v>1</v>
      </c>
      <c r="AD583" s="8">
        <v>1</v>
      </c>
      <c r="AE583" s="8">
        <v>0</v>
      </c>
      <c r="AF583" s="8">
        <f t="shared" si="32"/>
        <v>0</v>
      </c>
      <c r="AG583" s="8">
        <f t="shared" si="33"/>
        <v>1</v>
      </c>
      <c r="AH583" s="8">
        <f t="shared" si="34"/>
        <v>-1</v>
      </c>
      <c r="AI583" s="8">
        <f t="shared" si="35"/>
        <v>0</v>
      </c>
      <c r="AJ583" s="8" t="s">
        <v>658</v>
      </c>
      <c r="AK583" s="8" t="s">
        <v>241</v>
      </c>
      <c r="AL583" s="8" t="s">
        <v>647</v>
      </c>
    </row>
    <row r="584" spans="1:38" x14ac:dyDescent="0.35">
      <c r="A584" s="8">
        <v>455740</v>
      </c>
      <c r="B584" s="8">
        <v>111697</v>
      </c>
      <c r="C584" s="8" t="s">
        <v>188</v>
      </c>
      <c r="D584" s="8">
        <v>93116</v>
      </c>
      <c r="E584" s="8" t="s">
        <v>1262</v>
      </c>
      <c r="F584" s="8">
        <v>3244251</v>
      </c>
      <c r="G584" s="8">
        <v>0.59</v>
      </c>
      <c r="H584" s="8" t="s">
        <v>190</v>
      </c>
      <c r="I584" s="59">
        <v>45643</v>
      </c>
      <c r="J584" s="8" t="s">
        <v>191</v>
      </c>
      <c r="K584" s="8" t="s">
        <v>213</v>
      </c>
      <c r="L584" s="8" t="s">
        <v>193</v>
      </c>
      <c r="M584" s="8" t="s">
        <v>195</v>
      </c>
      <c r="N584" s="8" t="s">
        <v>195</v>
      </c>
      <c r="O584" s="8" t="s">
        <v>196</v>
      </c>
      <c r="P584" s="8" t="s">
        <v>1263</v>
      </c>
      <c r="Q584" s="8" t="s">
        <v>377</v>
      </c>
      <c r="R584" s="8" t="s">
        <v>319</v>
      </c>
      <c r="S584" s="8" t="s">
        <v>1264</v>
      </c>
      <c r="T584" s="8" t="s">
        <v>201</v>
      </c>
      <c r="U584" s="8" t="s">
        <v>202</v>
      </c>
      <c r="W584" s="8" t="s">
        <v>203</v>
      </c>
      <c r="X584" s="8" t="s">
        <v>211</v>
      </c>
      <c r="Y584" s="8">
        <v>1</v>
      </c>
      <c r="Z584" s="8">
        <v>1</v>
      </c>
      <c r="AA584" s="8">
        <v>0</v>
      </c>
      <c r="AB584" s="8">
        <v>0</v>
      </c>
      <c r="AC584" s="8">
        <v>0</v>
      </c>
      <c r="AD584" s="8">
        <v>0</v>
      </c>
      <c r="AE584" s="8">
        <v>0</v>
      </c>
      <c r="AF584" s="8">
        <f t="shared" ref="AF584:AF635" si="36">Z584-AB584</f>
        <v>1</v>
      </c>
      <c r="AG584" s="8">
        <f t="shared" ref="AG584:AG635" si="37">AD584-AE584</f>
        <v>0</v>
      </c>
      <c r="AH584" s="8">
        <f t="shared" ref="AH584:AH635" si="38">AF584-AG584</f>
        <v>1</v>
      </c>
      <c r="AI584" s="8">
        <f t="shared" ref="AI584:AI635" si="39">AA584-AB584</f>
        <v>0</v>
      </c>
      <c r="AJ584" s="8" t="s">
        <v>658</v>
      </c>
      <c r="AK584" s="8" t="s">
        <v>241</v>
      </c>
      <c r="AL584" s="8" t="s">
        <v>647</v>
      </c>
    </row>
    <row r="585" spans="1:38" x14ac:dyDescent="0.35">
      <c r="A585" s="8">
        <v>451341</v>
      </c>
      <c r="B585" s="8">
        <v>138933</v>
      </c>
      <c r="C585" s="8" t="s">
        <v>188</v>
      </c>
      <c r="D585" s="8">
        <v>93587</v>
      </c>
      <c r="E585" s="8" t="s">
        <v>1265</v>
      </c>
      <c r="F585" s="8">
        <v>3244252</v>
      </c>
      <c r="G585" s="8">
        <v>0.44</v>
      </c>
      <c r="H585" s="8" t="s">
        <v>190</v>
      </c>
      <c r="I585" s="59">
        <v>45629</v>
      </c>
      <c r="J585" s="8" t="s">
        <v>202</v>
      </c>
      <c r="K585" s="8" t="s">
        <v>213</v>
      </c>
      <c r="L585" s="8" t="s">
        <v>193</v>
      </c>
      <c r="M585" s="8" t="s">
        <v>195</v>
      </c>
      <c r="N585" s="8" t="s">
        <v>195</v>
      </c>
      <c r="O585" s="8" t="s">
        <v>196</v>
      </c>
      <c r="P585" s="8" t="s">
        <v>1266</v>
      </c>
      <c r="Q585" s="8" t="s">
        <v>314</v>
      </c>
      <c r="R585" s="8" t="s">
        <v>188</v>
      </c>
      <c r="S585" s="8" t="s">
        <v>1267</v>
      </c>
      <c r="T585" s="8" t="s">
        <v>201</v>
      </c>
      <c r="U585" s="8" t="s">
        <v>202</v>
      </c>
      <c r="W585" s="8" t="s">
        <v>203</v>
      </c>
      <c r="X585" s="8" t="s">
        <v>554</v>
      </c>
      <c r="Y585" s="8">
        <v>0</v>
      </c>
      <c r="Z585" s="8">
        <v>0</v>
      </c>
      <c r="AA585" s="8">
        <v>0</v>
      </c>
      <c r="AB585" s="8">
        <v>0</v>
      </c>
      <c r="AC585" s="8">
        <v>1</v>
      </c>
      <c r="AD585" s="8">
        <v>1</v>
      </c>
      <c r="AE585" s="8">
        <v>0</v>
      </c>
      <c r="AF585" s="8">
        <f t="shared" si="36"/>
        <v>0</v>
      </c>
      <c r="AG585" s="8">
        <f t="shared" si="37"/>
        <v>1</v>
      </c>
      <c r="AH585" s="8">
        <f t="shared" si="38"/>
        <v>-1</v>
      </c>
      <c r="AI585" s="8">
        <f t="shared" si="39"/>
        <v>0</v>
      </c>
      <c r="AJ585" s="8" t="s">
        <v>658</v>
      </c>
      <c r="AK585" s="8" t="s">
        <v>241</v>
      </c>
      <c r="AL585" s="8" t="s">
        <v>647</v>
      </c>
    </row>
    <row r="586" spans="1:38" x14ac:dyDescent="0.35">
      <c r="A586" s="8">
        <v>451341</v>
      </c>
      <c r="B586" s="8">
        <v>138933</v>
      </c>
      <c r="C586" s="8" t="s">
        <v>188</v>
      </c>
      <c r="D586" s="8">
        <v>93587</v>
      </c>
      <c r="E586" s="8" t="s">
        <v>1265</v>
      </c>
      <c r="F586" s="8">
        <v>3244252</v>
      </c>
      <c r="G586" s="8">
        <v>0.44</v>
      </c>
      <c r="H586" s="8" t="s">
        <v>190</v>
      </c>
      <c r="I586" s="59">
        <v>45629</v>
      </c>
      <c r="J586" s="8" t="s">
        <v>202</v>
      </c>
      <c r="K586" s="8" t="s">
        <v>213</v>
      </c>
      <c r="L586" s="8" t="s">
        <v>193</v>
      </c>
      <c r="M586" s="8" t="s">
        <v>195</v>
      </c>
      <c r="N586" s="8" t="s">
        <v>195</v>
      </c>
      <c r="O586" s="8" t="s">
        <v>196</v>
      </c>
      <c r="P586" s="8" t="s">
        <v>1266</v>
      </c>
      <c r="Q586" s="8" t="s">
        <v>314</v>
      </c>
      <c r="R586" s="8" t="s">
        <v>188</v>
      </c>
      <c r="S586" s="8" t="s">
        <v>1267</v>
      </c>
      <c r="T586" s="8" t="s">
        <v>201</v>
      </c>
      <c r="U586" s="8" t="s">
        <v>202</v>
      </c>
      <c r="W586" s="8" t="s">
        <v>203</v>
      </c>
      <c r="X586" s="8" t="s">
        <v>229</v>
      </c>
      <c r="Y586" s="8">
        <v>1</v>
      </c>
      <c r="Z586" s="8">
        <v>1</v>
      </c>
      <c r="AA586" s="8">
        <v>0</v>
      </c>
      <c r="AB586" s="8">
        <v>0</v>
      </c>
      <c r="AC586" s="8">
        <v>0</v>
      </c>
      <c r="AD586" s="8">
        <v>0</v>
      </c>
      <c r="AE586" s="8">
        <v>0</v>
      </c>
      <c r="AF586" s="8">
        <f t="shared" si="36"/>
        <v>1</v>
      </c>
      <c r="AG586" s="8">
        <f t="shared" si="37"/>
        <v>0</v>
      </c>
      <c r="AH586" s="8">
        <f t="shared" si="38"/>
        <v>1</v>
      </c>
      <c r="AI586" s="8">
        <f t="shared" si="39"/>
        <v>0</v>
      </c>
      <c r="AJ586" s="8" t="s">
        <v>658</v>
      </c>
      <c r="AK586" s="8" t="s">
        <v>241</v>
      </c>
      <c r="AL586" s="8" t="s">
        <v>647</v>
      </c>
    </row>
    <row r="587" spans="1:38" x14ac:dyDescent="0.35">
      <c r="A587" s="8">
        <v>448345</v>
      </c>
      <c r="B587" s="8">
        <v>129368</v>
      </c>
      <c r="C587" s="8" t="s">
        <v>188</v>
      </c>
      <c r="D587" s="8">
        <v>93588</v>
      </c>
      <c r="E587" s="8" t="s">
        <v>1268</v>
      </c>
      <c r="F587" s="8">
        <v>3244253</v>
      </c>
      <c r="G587" s="8">
        <v>0.1</v>
      </c>
      <c r="H587" s="8" t="s">
        <v>293</v>
      </c>
      <c r="I587" s="59">
        <v>45643</v>
      </c>
      <c r="J587" s="8" t="s">
        <v>202</v>
      </c>
      <c r="K587" s="8" t="s">
        <v>192</v>
      </c>
      <c r="L587" s="8" t="s">
        <v>193</v>
      </c>
      <c r="M587" s="8" t="s">
        <v>194</v>
      </c>
      <c r="N587" s="8" t="s">
        <v>195</v>
      </c>
      <c r="O587" s="8" t="s">
        <v>210</v>
      </c>
      <c r="P587" s="8" t="s">
        <v>1269</v>
      </c>
      <c r="R587" s="8" t="s">
        <v>188</v>
      </c>
      <c r="S587" s="8" t="s">
        <v>1123</v>
      </c>
      <c r="T587" s="8" t="s">
        <v>201</v>
      </c>
      <c r="U587" s="8" t="s">
        <v>202</v>
      </c>
      <c r="W587" s="8" t="s">
        <v>207</v>
      </c>
      <c r="X587" s="8" t="s">
        <v>204</v>
      </c>
      <c r="Y587" s="8">
        <v>4</v>
      </c>
      <c r="Z587" s="8">
        <v>4</v>
      </c>
      <c r="AA587" s="8">
        <v>0</v>
      </c>
      <c r="AB587" s="8">
        <v>0</v>
      </c>
      <c r="AC587" s="8">
        <v>0</v>
      </c>
      <c r="AD587" s="8">
        <v>0</v>
      </c>
      <c r="AE587" s="8">
        <v>0</v>
      </c>
      <c r="AF587" s="8">
        <f t="shared" si="36"/>
        <v>4</v>
      </c>
      <c r="AG587" s="8">
        <f t="shared" si="37"/>
        <v>0</v>
      </c>
      <c r="AH587" s="8">
        <f t="shared" si="38"/>
        <v>4</v>
      </c>
      <c r="AI587" s="8">
        <f t="shared" si="39"/>
        <v>0</v>
      </c>
      <c r="AJ587" s="8" t="s">
        <v>188</v>
      </c>
      <c r="AK587" s="8" t="s">
        <v>217</v>
      </c>
      <c r="AL587" s="8" t="s">
        <v>647</v>
      </c>
    </row>
    <row r="588" spans="1:38" x14ac:dyDescent="0.35">
      <c r="A588" s="8">
        <v>448345</v>
      </c>
      <c r="B588" s="8">
        <v>129368</v>
      </c>
      <c r="C588" s="8" t="s">
        <v>188</v>
      </c>
      <c r="D588" s="8">
        <v>93588</v>
      </c>
      <c r="E588" s="8" t="s">
        <v>1268</v>
      </c>
      <c r="F588" s="8">
        <v>3244253</v>
      </c>
      <c r="G588" s="8">
        <v>0.1</v>
      </c>
      <c r="H588" s="8" t="s">
        <v>293</v>
      </c>
      <c r="I588" s="59">
        <v>45643</v>
      </c>
      <c r="J588" s="8" t="s">
        <v>202</v>
      </c>
      <c r="K588" s="8" t="s">
        <v>192</v>
      </c>
      <c r="L588" s="8" t="s">
        <v>193</v>
      </c>
      <c r="M588" s="8" t="s">
        <v>194</v>
      </c>
      <c r="N588" s="8" t="s">
        <v>195</v>
      </c>
      <c r="O588" s="8" t="s">
        <v>210</v>
      </c>
      <c r="P588" s="8" t="s">
        <v>1269</v>
      </c>
      <c r="R588" s="8" t="s">
        <v>188</v>
      </c>
      <c r="S588" s="8" t="s">
        <v>1123</v>
      </c>
      <c r="T588" s="8" t="s">
        <v>201</v>
      </c>
      <c r="U588" s="8" t="s">
        <v>202</v>
      </c>
      <c r="W588" s="8" t="s">
        <v>207</v>
      </c>
      <c r="X588" s="8" t="s">
        <v>231</v>
      </c>
      <c r="Y588" s="8">
        <v>8</v>
      </c>
      <c r="Z588" s="8">
        <v>8</v>
      </c>
      <c r="AA588" s="8">
        <v>0</v>
      </c>
      <c r="AB588" s="8">
        <v>0</v>
      </c>
      <c r="AC588" s="8">
        <v>0</v>
      </c>
      <c r="AD588" s="8">
        <v>0</v>
      </c>
      <c r="AE588" s="8">
        <v>0</v>
      </c>
      <c r="AF588" s="8">
        <f t="shared" si="36"/>
        <v>8</v>
      </c>
      <c r="AG588" s="8">
        <f t="shared" si="37"/>
        <v>0</v>
      </c>
      <c r="AH588" s="8">
        <f t="shared" si="38"/>
        <v>8</v>
      </c>
      <c r="AI588" s="8">
        <f t="shared" si="39"/>
        <v>0</v>
      </c>
      <c r="AJ588" s="8" t="s">
        <v>188</v>
      </c>
      <c r="AK588" s="8" t="s">
        <v>217</v>
      </c>
      <c r="AL588" s="8" t="s">
        <v>647</v>
      </c>
    </row>
    <row r="589" spans="1:38" x14ac:dyDescent="0.35">
      <c r="A589" s="8">
        <v>447725</v>
      </c>
      <c r="B589" s="8">
        <v>129646</v>
      </c>
      <c r="C589" s="8" t="s">
        <v>188</v>
      </c>
      <c r="D589" s="8">
        <v>93589</v>
      </c>
      <c r="E589" s="8" t="s">
        <v>1270</v>
      </c>
      <c r="F589" s="8">
        <v>3244254</v>
      </c>
      <c r="G589" s="8">
        <v>0.02</v>
      </c>
      <c r="H589" s="8" t="s">
        <v>293</v>
      </c>
      <c r="I589" s="59">
        <v>45628</v>
      </c>
      <c r="J589" s="8" t="s">
        <v>202</v>
      </c>
      <c r="K589" s="8" t="s">
        <v>213</v>
      </c>
      <c r="L589" s="8" t="s">
        <v>193</v>
      </c>
      <c r="M589" s="8" t="s">
        <v>194</v>
      </c>
      <c r="N589" s="8" t="s">
        <v>195</v>
      </c>
      <c r="O589" s="8" t="s">
        <v>210</v>
      </c>
      <c r="P589" s="8" t="s">
        <v>1271</v>
      </c>
      <c r="R589" s="8" t="s">
        <v>188</v>
      </c>
      <c r="S589" s="8" t="s">
        <v>1272</v>
      </c>
      <c r="T589" s="8" t="s">
        <v>201</v>
      </c>
      <c r="U589" s="8" t="s">
        <v>191</v>
      </c>
      <c r="W589" s="8" t="s">
        <v>207</v>
      </c>
      <c r="X589" s="8" t="s">
        <v>231</v>
      </c>
      <c r="Y589" s="8">
        <v>1</v>
      </c>
      <c r="Z589" s="8">
        <v>1</v>
      </c>
      <c r="AA589" s="8">
        <v>0</v>
      </c>
      <c r="AB589" s="8">
        <v>0</v>
      </c>
      <c r="AC589" s="8">
        <v>0</v>
      </c>
      <c r="AD589" s="8">
        <v>0</v>
      </c>
      <c r="AE589" s="8">
        <v>0</v>
      </c>
      <c r="AF589" s="8">
        <f t="shared" si="36"/>
        <v>1</v>
      </c>
      <c r="AG589" s="8">
        <f t="shared" si="37"/>
        <v>0</v>
      </c>
      <c r="AH589" s="8">
        <f t="shared" si="38"/>
        <v>1</v>
      </c>
      <c r="AI589" s="8">
        <f t="shared" si="39"/>
        <v>0</v>
      </c>
      <c r="AJ589" s="8" t="s">
        <v>188</v>
      </c>
      <c r="AK589" s="8" t="s">
        <v>217</v>
      </c>
      <c r="AL589" s="8" t="s">
        <v>647</v>
      </c>
    </row>
    <row r="590" spans="1:38" x14ac:dyDescent="0.35">
      <c r="A590" s="8">
        <v>447725</v>
      </c>
      <c r="B590" s="8">
        <v>129646</v>
      </c>
      <c r="C590" s="8" t="s">
        <v>188</v>
      </c>
      <c r="D590" s="8">
        <v>93589</v>
      </c>
      <c r="E590" s="8" t="s">
        <v>1270</v>
      </c>
      <c r="F590" s="8">
        <v>3244254</v>
      </c>
      <c r="G590" s="8">
        <v>0.02</v>
      </c>
      <c r="H590" s="8" t="s">
        <v>293</v>
      </c>
      <c r="I590" s="59">
        <v>45628</v>
      </c>
      <c r="J590" s="8" t="s">
        <v>202</v>
      </c>
      <c r="K590" s="8" t="s">
        <v>213</v>
      </c>
      <c r="L590" s="8" t="s">
        <v>193</v>
      </c>
      <c r="M590" s="8" t="s">
        <v>194</v>
      </c>
      <c r="N590" s="8" t="s">
        <v>195</v>
      </c>
      <c r="O590" s="8" t="s">
        <v>210</v>
      </c>
      <c r="P590" s="8" t="s">
        <v>1271</v>
      </c>
      <c r="R590" s="8" t="s">
        <v>188</v>
      </c>
      <c r="S590" s="8" t="s">
        <v>1272</v>
      </c>
      <c r="T590" s="8" t="s">
        <v>201</v>
      </c>
      <c r="U590" s="8" t="s">
        <v>191</v>
      </c>
      <c r="W590" s="8" t="s">
        <v>207</v>
      </c>
      <c r="X590" s="8" t="s">
        <v>204</v>
      </c>
      <c r="Y590" s="8">
        <v>3</v>
      </c>
      <c r="Z590" s="8">
        <v>3</v>
      </c>
      <c r="AA590" s="8">
        <v>0</v>
      </c>
      <c r="AB590" s="8">
        <v>0</v>
      </c>
      <c r="AC590" s="8">
        <v>0</v>
      </c>
      <c r="AD590" s="8">
        <v>0</v>
      </c>
      <c r="AE590" s="8">
        <v>0</v>
      </c>
      <c r="AF590" s="8">
        <f t="shared" si="36"/>
        <v>3</v>
      </c>
      <c r="AG590" s="8">
        <f t="shared" si="37"/>
        <v>0</v>
      </c>
      <c r="AH590" s="8">
        <f t="shared" si="38"/>
        <v>3</v>
      </c>
      <c r="AI590" s="8">
        <f t="shared" si="39"/>
        <v>0</v>
      </c>
      <c r="AJ590" s="8" t="s">
        <v>188</v>
      </c>
      <c r="AK590" s="8" t="s">
        <v>217</v>
      </c>
      <c r="AL590" s="8" t="s">
        <v>647</v>
      </c>
    </row>
    <row r="591" spans="1:38" x14ac:dyDescent="0.35">
      <c r="A591" s="8">
        <v>460339</v>
      </c>
      <c r="B591" s="8">
        <v>110926</v>
      </c>
      <c r="C591" s="8" t="s">
        <v>188</v>
      </c>
      <c r="D591" s="8">
        <v>93591</v>
      </c>
      <c r="E591" s="8" t="s">
        <v>1273</v>
      </c>
      <c r="F591" s="8">
        <v>3244256</v>
      </c>
      <c r="G591" s="8">
        <v>0.05</v>
      </c>
      <c r="H591" s="8" t="s">
        <v>190</v>
      </c>
      <c r="I591" s="59">
        <v>45643</v>
      </c>
      <c r="J591" s="8" t="s">
        <v>202</v>
      </c>
      <c r="K591" s="8" t="s">
        <v>213</v>
      </c>
      <c r="L591" s="8" t="s">
        <v>193</v>
      </c>
      <c r="M591" s="8" t="s">
        <v>195</v>
      </c>
      <c r="N591" s="8" t="s">
        <v>195</v>
      </c>
      <c r="O591" s="8" t="s">
        <v>224</v>
      </c>
      <c r="P591" s="8" t="s">
        <v>1274</v>
      </c>
      <c r="Q591" s="8" t="s">
        <v>384</v>
      </c>
      <c r="R591" s="8" t="s">
        <v>252</v>
      </c>
      <c r="S591" s="8" t="s">
        <v>1275</v>
      </c>
      <c r="T591" s="8" t="s">
        <v>201</v>
      </c>
      <c r="U591" s="8" t="s">
        <v>202</v>
      </c>
      <c r="W591" s="8" t="s">
        <v>203</v>
      </c>
      <c r="X591" s="8" t="s">
        <v>211</v>
      </c>
      <c r="Y591" s="8">
        <v>1</v>
      </c>
      <c r="Z591" s="8">
        <v>1</v>
      </c>
      <c r="AA591" s="8">
        <v>0</v>
      </c>
      <c r="AB591" s="8">
        <v>0</v>
      </c>
      <c r="AC591" s="8">
        <v>0</v>
      </c>
      <c r="AD591" s="8">
        <v>0</v>
      </c>
      <c r="AE591" s="8">
        <v>0</v>
      </c>
      <c r="AF591" s="8">
        <f t="shared" si="36"/>
        <v>1</v>
      </c>
      <c r="AG591" s="8">
        <f t="shared" si="37"/>
        <v>0</v>
      </c>
      <c r="AH591" s="8">
        <f t="shared" si="38"/>
        <v>1</v>
      </c>
      <c r="AI591" s="8">
        <f t="shared" si="39"/>
        <v>0</v>
      </c>
      <c r="AJ591" s="8" t="s">
        <v>384</v>
      </c>
      <c r="AK591" s="8" t="s">
        <v>322</v>
      </c>
      <c r="AL591" s="8" t="s">
        <v>647</v>
      </c>
    </row>
    <row r="592" spans="1:38" x14ac:dyDescent="0.35">
      <c r="A592" s="8">
        <v>466369</v>
      </c>
      <c r="B592" s="8">
        <v>111922</v>
      </c>
      <c r="C592" s="8" t="s">
        <v>188</v>
      </c>
      <c r="D592" s="8">
        <v>93592</v>
      </c>
      <c r="E592" s="8" t="s">
        <v>1276</v>
      </c>
      <c r="F592" s="8">
        <v>3244257</v>
      </c>
      <c r="G592" s="8">
        <v>0.26</v>
      </c>
      <c r="H592" s="8" t="s">
        <v>190</v>
      </c>
      <c r="I592" s="59">
        <v>45638</v>
      </c>
      <c r="J592" s="8" t="s">
        <v>202</v>
      </c>
      <c r="K592" s="8" t="s">
        <v>192</v>
      </c>
      <c r="L592" s="8" t="s">
        <v>193</v>
      </c>
      <c r="M592" s="8" t="s">
        <v>195</v>
      </c>
      <c r="N592" s="8" t="s">
        <v>195</v>
      </c>
      <c r="O592" s="8" t="s">
        <v>224</v>
      </c>
      <c r="P592" s="8" t="s">
        <v>1277</v>
      </c>
      <c r="Q592" s="8" t="s">
        <v>226</v>
      </c>
      <c r="R592" s="8" t="s">
        <v>593</v>
      </c>
      <c r="S592" s="8" t="s">
        <v>1278</v>
      </c>
      <c r="T592" s="8" t="s">
        <v>201</v>
      </c>
      <c r="U592" s="8" t="s">
        <v>191</v>
      </c>
      <c r="W592" s="8" t="s">
        <v>203</v>
      </c>
      <c r="X592" s="8" t="s">
        <v>206</v>
      </c>
      <c r="Y592" s="8">
        <v>2</v>
      </c>
      <c r="Z592" s="8">
        <v>2</v>
      </c>
      <c r="AA592" s="8">
        <v>0</v>
      </c>
      <c r="AB592" s="8">
        <v>0</v>
      </c>
      <c r="AC592" s="8">
        <v>0</v>
      </c>
      <c r="AD592" s="8">
        <v>0</v>
      </c>
      <c r="AE592" s="8">
        <v>0</v>
      </c>
      <c r="AF592" s="8">
        <f t="shared" si="36"/>
        <v>2</v>
      </c>
      <c r="AG592" s="8">
        <f t="shared" si="37"/>
        <v>0</v>
      </c>
      <c r="AH592" s="8">
        <f t="shared" si="38"/>
        <v>2</v>
      </c>
      <c r="AI592" s="8">
        <f t="shared" si="39"/>
        <v>0</v>
      </c>
      <c r="AJ592" s="8" t="s">
        <v>226</v>
      </c>
      <c r="AK592" s="8" t="s">
        <v>205</v>
      </c>
      <c r="AL592" s="8" t="s">
        <v>647</v>
      </c>
    </row>
    <row r="593" spans="1:38" x14ac:dyDescent="0.35">
      <c r="A593" s="8">
        <v>466369</v>
      </c>
      <c r="B593" s="8">
        <v>111922</v>
      </c>
      <c r="C593" s="8" t="s">
        <v>188</v>
      </c>
      <c r="D593" s="8">
        <v>93592</v>
      </c>
      <c r="E593" s="8" t="s">
        <v>1276</v>
      </c>
      <c r="F593" s="8">
        <v>3244257</v>
      </c>
      <c r="G593" s="8">
        <v>0.26</v>
      </c>
      <c r="H593" s="8" t="s">
        <v>190</v>
      </c>
      <c r="I593" s="59">
        <v>45638</v>
      </c>
      <c r="J593" s="8" t="s">
        <v>202</v>
      </c>
      <c r="K593" s="8" t="s">
        <v>192</v>
      </c>
      <c r="L593" s="8" t="s">
        <v>193</v>
      </c>
      <c r="M593" s="8" t="s">
        <v>195</v>
      </c>
      <c r="N593" s="8" t="s">
        <v>195</v>
      </c>
      <c r="O593" s="8" t="s">
        <v>224</v>
      </c>
      <c r="P593" s="8" t="s">
        <v>1277</v>
      </c>
      <c r="Q593" s="8" t="s">
        <v>226</v>
      </c>
      <c r="R593" s="8" t="s">
        <v>593</v>
      </c>
      <c r="S593" s="8" t="s">
        <v>1278</v>
      </c>
      <c r="T593" s="8" t="s">
        <v>201</v>
      </c>
      <c r="U593" s="8" t="s">
        <v>191</v>
      </c>
      <c r="W593" s="8" t="s">
        <v>203</v>
      </c>
      <c r="X593" s="8" t="s">
        <v>211</v>
      </c>
      <c r="Y593" s="8">
        <v>2</v>
      </c>
      <c r="Z593" s="8">
        <v>2</v>
      </c>
      <c r="AA593" s="8">
        <v>0</v>
      </c>
      <c r="AB593" s="8">
        <v>0</v>
      </c>
      <c r="AC593" s="8">
        <v>0</v>
      </c>
      <c r="AD593" s="8">
        <v>0</v>
      </c>
      <c r="AE593" s="8">
        <v>0</v>
      </c>
      <c r="AF593" s="8">
        <f t="shared" si="36"/>
        <v>2</v>
      </c>
      <c r="AG593" s="8">
        <f t="shared" si="37"/>
        <v>0</v>
      </c>
      <c r="AH593" s="8">
        <f t="shared" si="38"/>
        <v>2</v>
      </c>
      <c r="AI593" s="8">
        <f t="shared" si="39"/>
        <v>0</v>
      </c>
      <c r="AJ593" s="8" t="s">
        <v>226</v>
      </c>
      <c r="AK593" s="8" t="s">
        <v>205</v>
      </c>
      <c r="AL593" s="8" t="s">
        <v>647</v>
      </c>
    </row>
    <row r="594" spans="1:38" x14ac:dyDescent="0.35">
      <c r="A594" s="8">
        <v>458227</v>
      </c>
      <c r="B594" s="8">
        <v>131819</v>
      </c>
      <c r="C594" s="8" t="s">
        <v>188</v>
      </c>
      <c r="D594" s="8">
        <v>93594</v>
      </c>
      <c r="E594" s="8" t="s">
        <v>1279</v>
      </c>
      <c r="F594" s="8">
        <v>3245035</v>
      </c>
      <c r="G594" s="8">
        <v>0.19</v>
      </c>
      <c r="H594" s="8" t="s">
        <v>190</v>
      </c>
      <c r="I594" s="59">
        <v>45638</v>
      </c>
      <c r="J594" s="8" t="s">
        <v>202</v>
      </c>
      <c r="K594" s="8" t="s">
        <v>213</v>
      </c>
      <c r="L594" s="8" t="s">
        <v>193</v>
      </c>
      <c r="M594" s="8" t="s">
        <v>195</v>
      </c>
      <c r="N594" s="8" t="s">
        <v>195</v>
      </c>
      <c r="O594" s="8" t="s">
        <v>224</v>
      </c>
      <c r="P594" s="8" t="s">
        <v>1280</v>
      </c>
      <c r="R594" s="8" t="s">
        <v>300</v>
      </c>
      <c r="S594" s="8" t="s">
        <v>1281</v>
      </c>
      <c r="T594" s="8" t="s">
        <v>201</v>
      </c>
      <c r="U594" s="8" t="s">
        <v>191</v>
      </c>
      <c r="W594" s="8" t="s">
        <v>203</v>
      </c>
      <c r="X594" s="8" t="s">
        <v>206</v>
      </c>
      <c r="Y594" s="8">
        <v>5</v>
      </c>
      <c r="Z594" s="8">
        <v>5</v>
      </c>
      <c r="AA594" s="8">
        <v>0</v>
      </c>
      <c r="AB594" s="8">
        <v>0</v>
      </c>
      <c r="AC594" s="8">
        <v>0</v>
      </c>
      <c r="AD594" s="8">
        <v>0</v>
      </c>
      <c r="AE594" s="8">
        <v>0</v>
      </c>
      <c r="AF594" s="8">
        <f t="shared" si="36"/>
        <v>5</v>
      </c>
      <c r="AG594" s="8">
        <f t="shared" si="37"/>
        <v>0</v>
      </c>
      <c r="AH594" s="8">
        <f t="shared" si="38"/>
        <v>5</v>
      </c>
      <c r="AI594" s="8">
        <f t="shared" si="39"/>
        <v>0</v>
      </c>
      <c r="AJ594" s="8" t="s">
        <v>601</v>
      </c>
      <c r="AK594" s="8" t="s">
        <v>205</v>
      </c>
      <c r="AL594" s="8" t="s">
        <v>647</v>
      </c>
    </row>
    <row r="595" spans="1:38" x14ac:dyDescent="0.35">
      <c r="A595" s="8">
        <v>456308</v>
      </c>
      <c r="B595" s="8">
        <v>114734</v>
      </c>
      <c r="C595" s="8" t="s">
        <v>188</v>
      </c>
      <c r="D595" s="8">
        <v>93624</v>
      </c>
      <c r="E595" s="8" t="s">
        <v>1282</v>
      </c>
      <c r="F595" s="8">
        <v>3246239</v>
      </c>
      <c r="G595" s="8">
        <v>2.83</v>
      </c>
      <c r="H595" s="8" t="s">
        <v>190</v>
      </c>
      <c r="I595" s="59">
        <v>45629</v>
      </c>
      <c r="J595" s="8" t="s">
        <v>202</v>
      </c>
      <c r="K595" s="8" t="s">
        <v>192</v>
      </c>
      <c r="L595" s="8" t="s">
        <v>193</v>
      </c>
      <c r="M595" s="8" t="s">
        <v>214</v>
      </c>
      <c r="N595" s="8" t="s">
        <v>195</v>
      </c>
      <c r="O595" s="8" t="s">
        <v>196</v>
      </c>
      <c r="P595" s="8" t="s">
        <v>1283</v>
      </c>
      <c r="R595" s="8" t="s">
        <v>325</v>
      </c>
      <c r="S595" s="8" t="s">
        <v>1284</v>
      </c>
      <c r="T595" s="8" t="s">
        <v>201</v>
      </c>
      <c r="U595" s="8" t="s">
        <v>202</v>
      </c>
      <c r="W595" s="8" t="s">
        <v>207</v>
      </c>
      <c r="X595" s="8" t="s">
        <v>231</v>
      </c>
      <c r="Y595" s="8">
        <v>11</v>
      </c>
      <c r="Z595" s="8">
        <v>11</v>
      </c>
      <c r="AA595" s="8">
        <v>0</v>
      </c>
      <c r="AB595" s="8">
        <v>0</v>
      </c>
      <c r="AC595" s="8">
        <v>0</v>
      </c>
      <c r="AD595" s="8">
        <v>0</v>
      </c>
      <c r="AE595" s="8">
        <v>0</v>
      </c>
      <c r="AF595" s="8">
        <f t="shared" si="36"/>
        <v>11</v>
      </c>
      <c r="AG595" s="8">
        <f t="shared" si="37"/>
        <v>0</v>
      </c>
      <c r="AH595" s="8">
        <f t="shared" si="38"/>
        <v>11</v>
      </c>
      <c r="AI595" s="8">
        <f t="shared" si="39"/>
        <v>0</v>
      </c>
      <c r="AJ595" s="8" t="s">
        <v>325</v>
      </c>
      <c r="AK595" s="8" t="s">
        <v>205</v>
      </c>
      <c r="AL595" s="8" t="s">
        <v>670</v>
      </c>
    </row>
    <row r="596" spans="1:38" x14ac:dyDescent="0.35">
      <c r="A596" s="8">
        <v>456308</v>
      </c>
      <c r="B596" s="8">
        <v>114734</v>
      </c>
      <c r="C596" s="8" t="s">
        <v>188</v>
      </c>
      <c r="D596" s="8">
        <v>93624</v>
      </c>
      <c r="E596" s="8" t="s">
        <v>1282</v>
      </c>
      <c r="F596" s="8">
        <v>3246239</v>
      </c>
      <c r="G596" s="8">
        <v>2.83</v>
      </c>
      <c r="H596" s="8" t="s">
        <v>190</v>
      </c>
      <c r="I596" s="59">
        <v>45629</v>
      </c>
      <c r="J596" s="8" t="s">
        <v>202</v>
      </c>
      <c r="K596" s="8" t="s">
        <v>192</v>
      </c>
      <c r="L596" s="8" t="s">
        <v>193</v>
      </c>
      <c r="M596" s="8" t="s">
        <v>214</v>
      </c>
      <c r="N596" s="8" t="s">
        <v>195</v>
      </c>
      <c r="O596" s="8" t="s">
        <v>196</v>
      </c>
      <c r="P596" s="8" t="s">
        <v>1283</v>
      </c>
      <c r="R596" s="8" t="s">
        <v>325</v>
      </c>
      <c r="S596" s="8" t="s">
        <v>1284</v>
      </c>
      <c r="T596" s="8" t="s">
        <v>201</v>
      </c>
      <c r="U596" s="8" t="s">
        <v>202</v>
      </c>
      <c r="W596" s="8" t="s">
        <v>203</v>
      </c>
      <c r="X596" s="8" t="s">
        <v>231</v>
      </c>
      <c r="Y596" s="8">
        <v>3</v>
      </c>
      <c r="Z596" s="8">
        <v>3</v>
      </c>
      <c r="AA596" s="8">
        <v>0</v>
      </c>
      <c r="AB596" s="8">
        <v>0</v>
      </c>
      <c r="AC596" s="8">
        <v>0</v>
      </c>
      <c r="AD596" s="8">
        <v>0</v>
      </c>
      <c r="AE596" s="8">
        <v>0</v>
      </c>
      <c r="AF596" s="8">
        <f t="shared" si="36"/>
        <v>3</v>
      </c>
      <c r="AG596" s="8">
        <f t="shared" si="37"/>
        <v>0</v>
      </c>
      <c r="AH596" s="8">
        <f t="shared" si="38"/>
        <v>3</v>
      </c>
      <c r="AI596" s="8">
        <f t="shared" si="39"/>
        <v>0</v>
      </c>
      <c r="AJ596" s="8" t="s">
        <v>325</v>
      </c>
      <c r="AK596" s="8" t="s">
        <v>205</v>
      </c>
      <c r="AL596" s="8" t="s">
        <v>670</v>
      </c>
    </row>
    <row r="597" spans="1:38" x14ac:dyDescent="0.35">
      <c r="A597" s="8">
        <v>456308</v>
      </c>
      <c r="B597" s="8">
        <v>114734</v>
      </c>
      <c r="C597" s="8" t="s">
        <v>188</v>
      </c>
      <c r="D597" s="8">
        <v>93624</v>
      </c>
      <c r="E597" s="8" t="s">
        <v>1282</v>
      </c>
      <c r="F597" s="8">
        <v>3246239</v>
      </c>
      <c r="G597" s="8">
        <v>2.83</v>
      </c>
      <c r="H597" s="8" t="s">
        <v>190</v>
      </c>
      <c r="I597" s="59">
        <v>45629</v>
      </c>
      <c r="J597" s="8" t="s">
        <v>202</v>
      </c>
      <c r="K597" s="8" t="s">
        <v>192</v>
      </c>
      <c r="L597" s="8" t="s">
        <v>193</v>
      </c>
      <c r="M597" s="8" t="s">
        <v>214</v>
      </c>
      <c r="N597" s="8" t="s">
        <v>195</v>
      </c>
      <c r="O597" s="8" t="s">
        <v>196</v>
      </c>
      <c r="P597" s="8" t="s">
        <v>1283</v>
      </c>
      <c r="R597" s="8" t="s">
        <v>325</v>
      </c>
      <c r="S597" s="8" t="s">
        <v>1284</v>
      </c>
      <c r="T597" s="8" t="s">
        <v>201</v>
      </c>
      <c r="U597" s="8" t="s">
        <v>202</v>
      </c>
      <c r="W597" s="8" t="s">
        <v>203</v>
      </c>
      <c r="X597" s="8" t="s">
        <v>204</v>
      </c>
      <c r="Y597" s="8">
        <v>7</v>
      </c>
      <c r="Z597" s="8">
        <v>7</v>
      </c>
      <c r="AA597" s="8">
        <v>0</v>
      </c>
      <c r="AB597" s="8">
        <v>0</v>
      </c>
      <c r="AC597" s="8">
        <v>0</v>
      </c>
      <c r="AD597" s="8">
        <v>0</v>
      </c>
      <c r="AE597" s="8">
        <v>0</v>
      </c>
      <c r="AF597" s="8">
        <f t="shared" si="36"/>
        <v>7</v>
      </c>
      <c r="AG597" s="8">
        <f t="shared" si="37"/>
        <v>0</v>
      </c>
      <c r="AH597" s="8">
        <f t="shared" si="38"/>
        <v>7</v>
      </c>
      <c r="AI597" s="8">
        <f t="shared" si="39"/>
        <v>0</v>
      </c>
      <c r="AJ597" s="8" t="s">
        <v>325</v>
      </c>
      <c r="AK597" s="8" t="s">
        <v>205</v>
      </c>
      <c r="AL597" s="8" t="s">
        <v>670</v>
      </c>
    </row>
    <row r="598" spans="1:38" x14ac:dyDescent="0.35">
      <c r="A598" s="8">
        <v>456308</v>
      </c>
      <c r="B598" s="8">
        <v>114734</v>
      </c>
      <c r="C598" s="8" t="s">
        <v>188</v>
      </c>
      <c r="D598" s="8">
        <v>93624</v>
      </c>
      <c r="E598" s="8" t="s">
        <v>1282</v>
      </c>
      <c r="F598" s="8">
        <v>3246239</v>
      </c>
      <c r="G598" s="8">
        <v>2.83</v>
      </c>
      <c r="H598" s="8" t="s">
        <v>190</v>
      </c>
      <c r="I598" s="59">
        <v>45629</v>
      </c>
      <c r="J598" s="8" t="s">
        <v>202</v>
      </c>
      <c r="K598" s="8" t="s">
        <v>192</v>
      </c>
      <c r="L598" s="8" t="s">
        <v>193</v>
      </c>
      <c r="M598" s="8" t="s">
        <v>214</v>
      </c>
      <c r="N598" s="8" t="s">
        <v>195</v>
      </c>
      <c r="O598" s="8" t="s">
        <v>196</v>
      </c>
      <c r="P598" s="8" t="s">
        <v>1283</v>
      </c>
      <c r="R598" s="8" t="s">
        <v>325</v>
      </c>
      <c r="S598" s="8" t="s">
        <v>1284</v>
      </c>
      <c r="T598" s="8" t="s">
        <v>201</v>
      </c>
      <c r="U598" s="8" t="s">
        <v>202</v>
      </c>
      <c r="W598" s="8" t="s">
        <v>207</v>
      </c>
      <c r="X598" s="8" t="s">
        <v>204</v>
      </c>
      <c r="Y598" s="8">
        <v>6</v>
      </c>
      <c r="Z598" s="8">
        <v>6</v>
      </c>
      <c r="AA598" s="8">
        <v>0</v>
      </c>
      <c r="AB598" s="8">
        <v>0</v>
      </c>
      <c r="AC598" s="8">
        <v>0</v>
      </c>
      <c r="AD598" s="8">
        <v>0</v>
      </c>
      <c r="AE598" s="8">
        <v>0</v>
      </c>
      <c r="AF598" s="8">
        <f t="shared" si="36"/>
        <v>6</v>
      </c>
      <c r="AG598" s="8">
        <f t="shared" si="37"/>
        <v>0</v>
      </c>
      <c r="AH598" s="8">
        <f t="shared" si="38"/>
        <v>6</v>
      </c>
      <c r="AI598" s="8">
        <f t="shared" si="39"/>
        <v>0</v>
      </c>
      <c r="AJ598" s="8" t="s">
        <v>325</v>
      </c>
      <c r="AK598" s="8" t="s">
        <v>205</v>
      </c>
      <c r="AL598" s="8" t="s">
        <v>670</v>
      </c>
    </row>
    <row r="599" spans="1:38" x14ac:dyDescent="0.35">
      <c r="A599" s="8">
        <v>456308</v>
      </c>
      <c r="B599" s="8">
        <v>114734</v>
      </c>
      <c r="C599" s="8" t="s">
        <v>188</v>
      </c>
      <c r="D599" s="8">
        <v>93624</v>
      </c>
      <c r="E599" s="8" t="s">
        <v>1282</v>
      </c>
      <c r="F599" s="8">
        <v>3246239</v>
      </c>
      <c r="G599" s="8">
        <v>2.83</v>
      </c>
      <c r="H599" s="8" t="s">
        <v>190</v>
      </c>
      <c r="I599" s="59">
        <v>45629</v>
      </c>
      <c r="J599" s="8" t="s">
        <v>202</v>
      </c>
      <c r="K599" s="8" t="s">
        <v>192</v>
      </c>
      <c r="L599" s="8" t="s">
        <v>193</v>
      </c>
      <c r="M599" s="8" t="s">
        <v>214</v>
      </c>
      <c r="N599" s="8" t="s">
        <v>195</v>
      </c>
      <c r="O599" s="8" t="s">
        <v>196</v>
      </c>
      <c r="P599" s="8" t="s">
        <v>1283</v>
      </c>
      <c r="R599" s="8" t="s">
        <v>325</v>
      </c>
      <c r="S599" s="8" t="s">
        <v>1284</v>
      </c>
      <c r="T599" s="8" t="s">
        <v>201</v>
      </c>
      <c r="U599" s="8" t="s">
        <v>202</v>
      </c>
      <c r="W599" s="8" t="s">
        <v>203</v>
      </c>
      <c r="X599" s="8" t="s">
        <v>206</v>
      </c>
      <c r="Y599" s="8">
        <v>34</v>
      </c>
      <c r="Z599" s="8">
        <v>34</v>
      </c>
      <c r="AA599" s="8">
        <v>0</v>
      </c>
      <c r="AB599" s="8">
        <v>0</v>
      </c>
      <c r="AC599" s="8">
        <v>1</v>
      </c>
      <c r="AD599" s="8">
        <v>1</v>
      </c>
      <c r="AE599" s="8">
        <v>0</v>
      </c>
      <c r="AF599" s="8">
        <f t="shared" si="36"/>
        <v>34</v>
      </c>
      <c r="AG599" s="8">
        <f t="shared" si="37"/>
        <v>1</v>
      </c>
      <c r="AH599" s="8">
        <f t="shared" si="38"/>
        <v>33</v>
      </c>
      <c r="AI599" s="8">
        <f t="shared" si="39"/>
        <v>0</v>
      </c>
      <c r="AJ599" s="8" t="s">
        <v>325</v>
      </c>
      <c r="AK599" s="8" t="s">
        <v>205</v>
      </c>
      <c r="AL599" s="8" t="s">
        <v>670</v>
      </c>
    </row>
    <row r="600" spans="1:38" x14ac:dyDescent="0.35">
      <c r="A600" s="8">
        <v>456308</v>
      </c>
      <c r="B600" s="8">
        <v>114734</v>
      </c>
      <c r="C600" s="8" t="s">
        <v>188</v>
      </c>
      <c r="D600" s="8">
        <v>93624</v>
      </c>
      <c r="E600" s="8" t="s">
        <v>1282</v>
      </c>
      <c r="F600" s="8">
        <v>3246239</v>
      </c>
      <c r="G600" s="8">
        <v>2.83</v>
      </c>
      <c r="H600" s="8" t="s">
        <v>190</v>
      </c>
      <c r="I600" s="59">
        <v>45629</v>
      </c>
      <c r="J600" s="8" t="s">
        <v>202</v>
      </c>
      <c r="K600" s="8" t="s">
        <v>192</v>
      </c>
      <c r="L600" s="8" t="s">
        <v>193</v>
      </c>
      <c r="M600" s="8" t="s">
        <v>214</v>
      </c>
      <c r="N600" s="8" t="s">
        <v>195</v>
      </c>
      <c r="O600" s="8" t="s">
        <v>196</v>
      </c>
      <c r="P600" s="8" t="s">
        <v>1283</v>
      </c>
      <c r="R600" s="8" t="s">
        <v>325</v>
      </c>
      <c r="S600" s="8" t="s">
        <v>1284</v>
      </c>
      <c r="T600" s="8" t="s">
        <v>201</v>
      </c>
      <c r="U600" s="8" t="s">
        <v>202</v>
      </c>
      <c r="W600" s="8" t="s">
        <v>203</v>
      </c>
      <c r="X600" s="8" t="s">
        <v>211</v>
      </c>
      <c r="Y600" s="8">
        <v>15</v>
      </c>
      <c r="Z600" s="8">
        <v>15</v>
      </c>
      <c r="AA600" s="8">
        <v>0</v>
      </c>
      <c r="AB600" s="8">
        <v>0</v>
      </c>
      <c r="AC600" s="8">
        <v>0</v>
      </c>
      <c r="AD600" s="8">
        <v>0</v>
      </c>
      <c r="AE600" s="8">
        <v>0</v>
      </c>
      <c r="AF600" s="8">
        <f t="shared" si="36"/>
        <v>15</v>
      </c>
      <c r="AG600" s="8">
        <f t="shared" si="37"/>
        <v>0</v>
      </c>
      <c r="AH600" s="8">
        <f t="shared" si="38"/>
        <v>15</v>
      </c>
      <c r="AI600" s="8">
        <f t="shared" si="39"/>
        <v>0</v>
      </c>
      <c r="AJ600" s="8" t="s">
        <v>325</v>
      </c>
      <c r="AK600" s="8" t="s">
        <v>205</v>
      </c>
      <c r="AL600" s="8" t="s">
        <v>670</v>
      </c>
    </row>
    <row r="601" spans="1:38" x14ac:dyDescent="0.35">
      <c r="A601" s="8">
        <v>456308</v>
      </c>
      <c r="B601" s="8">
        <v>114734</v>
      </c>
      <c r="C601" s="8" t="s">
        <v>188</v>
      </c>
      <c r="D601" s="8">
        <v>93624</v>
      </c>
      <c r="E601" s="8" t="s">
        <v>1282</v>
      </c>
      <c r="F601" s="8">
        <v>3246239</v>
      </c>
      <c r="G601" s="8">
        <v>2.83</v>
      </c>
      <c r="H601" s="8" t="s">
        <v>190</v>
      </c>
      <c r="I601" s="59">
        <v>45629</v>
      </c>
      <c r="J601" s="8" t="s">
        <v>202</v>
      </c>
      <c r="K601" s="8" t="s">
        <v>192</v>
      </c>
      <c r="L601" s="8" t="s">
        <v>193</v>
      </c>
      <c r="M601" s="8" t="s">
        <v>214</v>
      </c>
      <c r="N601" s="8" t="s">
        <v>195</v>
      </c>
      <c r="O601" s="8" t="s">
        <v>196</v>
      </c>
      <c r="P601" s="8" t="s">
        <v>1283</v>
      </c>
      <c r="R601" s="8" t="s">
        <v>325</v>
      </c>
      <c r="S601" s="8" t="s">
        <v>1284</v>
      </c>
      <c r="T601" s="8" t="s">
        <v>201</v>
      </c>
      <c r="U601" s="8" t="s">
        <v>202</v>
      </c>
      <c r="W601" s="8" t="s">
        <v>203</v>
      </c>
      <c r="X601" s="8" t="s">
        <v>229</v>
      </c>
      <c r="Y601" s="8">
        <v>4</v>
      </c>
      <c r="Z601" s="8">
        <v>4</v>
      </c>
      <c r="AA601" s="8">
        <v>0</v>
      </c>
      <c r="AB601" s="8">
        <v>0</v>
      </c>
      <c r="AC601" s="8">
        <v>0</v>
      </c>
      <c r="AD601" s="8">
        <v>0</v>
      </c>
      <c r="AE601" s="8">
        <v>0</v>
      </c>
      <c r="AF601" s="8">
        <f t="shared" si="36"/>
        <v>4</v>
      </c>
      <c r="AG601" s="8">
        <f t="shared" si="37"/>
        <v>0</v>
      </c>
      <c r="AH601" s="8">
        <f t="shared" si="38"/>
        <v>4</v>
      </c>
      <c r="AI601" s="8">
        <f t="shared" si="39"/>
        <v>0</v>
      </c>
      <c r="AJ601" s="8" t="s">
        <v>325</v>
      </c>
      <c r="AK601" s="8" t="s">
        <v>205</v>
      </c>
      <c r="AL601" s="8" t="s">
        <v>670</v>
      </c>
    </row>
    <row r="602" spans="1:38" x14ac:dyDescent="0.35">
      <c r="A602" s="8">
        <v>452338</v>
      </c>
      <c r="B602" s="8">
        <v>110384</v>
      </c>
      <c r="C602" s="8" t="s">
        <v>188</v>
      </c>
      <c r="D602" s="8">
        <v>72715</v>
      </c>
      <c r="E602" s="8" t="s">
        <v>1285</v>
      </c>
      <c r="F602" s="8">
        <v>3246642</v>
      </c>
      <c r="G602" s="8">
        <v>4.63</v>
      </c>
      <c r="H602" s="8" t="s">
        <v>222</v>
      </c>
      <c r="I602" s="59">
        <v>45649</v>
      </c>
      <c r="J602" s="8" t="s">
        <v>191</v>
      </c>
      <c r="K602" s="8" t="s">
        <v>192</v>
      </c>
      <c r="L602" s="8" t="s">
        <v>193</v>
      </c>
      <c r="M602" s="8" t="s">
        <v>223</v>
      </c>
      <c r="N602" s="8" t="s">
        <v>195</v>
      </c>
      <c r="O602" s="8" t="s">
        <v>224</v>
      </c>
      <c r="P602" s="8" t="s">
        <v>1286</v>
      </c>
      <c r="R602" s="8" t="s">
        <v>267</v>
      </c>
      <c r="S602" s="8" t="s">
        <v>1287</v>
      </c>
      <c r="T602" s="8" t="s">
        <v>201</v>
      </c>
      <c r="U602" s="8" t="s">
        <v>191</v>
      </c>
      <c r="W602" s="8" t="s">
        <v>207</v>
      </c>
      <c r="X602" s="8" t="s">
        <v>231</v>
      </c>
      <c r="Y602" s="8">
        <v>12</v>
      </c>
      <c r="Z602" s="8">
        <v>12</v>
      </c>
      <c r="AA602" s="8">
        <v>0</v>
      </c>
      <c r="AB602" s="8">
        <v>0</v>
      </c>
      <c r="AC602" s="8">
        <v>0</v>
      </c>
      <c r="AD602" s="8">
        <v>0</v>
      </c>
      <c r="AE602" s="8">
        <v>0</v>
      </c>
      <c r="AF602" s="8">
        <f t="shared" si="36"/>
        <v>12</v>
      </c>
      <c r="AG602" s="8">
        <f t="shared" si="37"/>
        <v>0</v>
      </c>
      <c r="AH602" s="8">
        <f t="shared" si="38"/>
        <v>12</v>
      </c>
      <c r="AI602" s="8">
        <f t="shared" si="39"/>
        <v>0</v>
      </c>
      <c r="AJ602" s="8" t="s">
        <v>251</v>
      </c>
      <c r="AK602" s="8" t="s">
        <v>63</v>
      </c>
      <c r="AL602" s="8" t="s">
        <v>670</v>
      </c>
    </row>
    <row r="603" spans="1:38" x14ac:dyDescent="0.35">
      <c r="A603" s="8">
        <v>452338</v>
      </c>
      <c r="B603" s="8">
        <v>110384</v>
      </c>
      <c r="C603" s="8" t="s">
        <v>188</v>
      </c>
      <c r="D603" s="8">
        <v>72715</v>
      </c>
      <c r="E603" s="8" t="s">
        <v>1285</v>
      </c>
      <c r="F603" s="8">
        <v>3246642</v>
      </c>
      <c r="G603" s="8">
        <v>4.63</v>
      </c>
      <c r="H603" s="8" t="s">
        <v>222</v>
      </c>
      <c r="I603" s="59">
        <v>45649</v>
      </c>
      <c r="J603" s="8" t="s">
        <v>191</v>
      </c>
      <c r="K603" s="8" t="s">
        <v>192</v>
      </c>
      <c r="L603" s="8" t="s">
        <v>193</v>
      </c>
      <c r="M603" s="8" t="s">
        <v>223</v>
      </c>
      <c r="N603" s="8" t="s">
        <v>195</v>
      </c>
      <c r="O603" s="8" t="s">
        <v>224</v>
      </c>
      <c r="P603" s="8" t="s">
        <v>1286</v>
      </c>
      <c r="R603" s="8" t="s">
        <v>267</v>
      </c>
      <c r="S603" s="8" t="s">
        <v>1287</v>
      </c>
      <c r="T603" s="8" t="s">
        <v>201</v>
      </c>
      <c r="U603" s="8" t="s">
        <v>191</v>
      </c>
      <c r="W603" s="8" t="s">
        <v>207</v>
      </c>
      <c r="X603" s="8" t="s">
        <v>204</v>
      </c>
      <c r="Y603" s="8">
        <v>17</v>
      </c>
      <c r="Z603" s="8">
        <v>17</v>
      </c>
      <c r="AA603" s="8">
        <v>0</v>
      </c>
      <c r="AB603" s="8">
        <v>0</v>
      </c>
      <c r="AC603" s="8">
        <v>0</v>
      </c>
      <c r="AD603" s="8">
        <v>0</v>
      </c>
      <c r="AE603" s="8">
        <v>0</v>
      </c>
      <c r="AF603" s="8">
        <f t="shared" si="36"/>
        <v>17</v>
      </c>
      <c r="AG603" s="8">
        <f t="shared" si="37"/>
        <v>0</v>
      </c>
      <c r="AH603" s="8">
        <f t="shared" si="38"/>
        <v>17</v>
      </c>
      <c r="AI603" s="8">
        <f t="shared" si="39"/>
        <v>0</v>
      </c>
      <c r="AJ603" s="8" t="s">
        <v>251</v>
      </c>
      <c r="AK603" s="8" t="s">
        <v>63</v>
      </c>
      <c r="AL603" s="8" t="s">
        <v>670</v>
      </c>
    </row>
    <row r="604" spans="1:38" x14ac:dyDescent="0.35">
      <c r="A604" s="8">
        <v>452338</v>
      </c>
      <c r="B604" s="8">
        <v>110384</v>
      </c>
      <c r="C604" s="8" t="s">
        <v>188</v>
      </c>
      <c r="D604" s="8">
        <v>72715</v>
      </c>
      <c r="E604" s="8" t="s">
        <v>1285</v>
      </c>
      <c r="F604" s="8">
        <v>3246642</v>
      </c>
      <c r="G604" s="8">
        <v>4.63</v>
      </c>
      <c r="H604" s="8" t="s">
        <v>222</v>
      </c>
      <c r="I604" s="59">
        <v>45649</v>
      </c>
      <c r="J604" s="8" t="s">
        <v>191</v>
      </c>
      <c r="K604" s="8" t="s">
        <v>192</v>
      </c>
      <c r="L604" s="8" t="s">
        <v>193</v>
      </c>
      <c r="M604" s="8" t="s">
        <v>223</v>
      </c>
      <c r="N604" s="8" t="s">
        <v>195</v>
      </c>
      <c r="O604" s="8" t="s">
        <v>224</v>
      </c>
      <c r="P604" s="8" t="s">
        <v>1286</v>
      </c>
      <c r="R604" s="8" t="s">
        <v>267</v>
      </c>
      <c r="S604" s="8" t="s">
        <v>1287</v>
      </c>
      <c r="T604" s="8" t="s">
        <v>201</v>
      </c>
      <c r="U604" s="8" t="s">
        <v>191</v>
      </c>
      <c r="W604" s="8" t="s">
        <v>203</v>
      </c>
      <c r="X604" s="8" t="s">
        <v>231</v>
      </c>
      <c r="Y604" s="8">
        <v>1</v>
      </c>
      <c r="Z604" s="8">
        <v>1</v>
      </c>
      <c r="AA604" s="8">
        <v>0</v>
      </c>
      <c r="AB604" s="8">
        <v>0</v>
      </c>
      <c r="AC604" s="8">
        <v>0</v>
      </c>
      <c r="AD604" s="8">
        <v>0</v>
      </c>
      <c r="AE604" s="8">
        <v>0</v>
      </c>
      <c r="AF604" s="8">
        <f t="shared" si="36"/>
        <v>1</v>
      </c>
      <c r="AG604" s="8">
        <f t="shared" si="37"/>
        <v>0</v>
      </c>
      <c r="AH604" s="8">
        <f t="shared" si="38"/>
        <v>1</v>
      </c>
      <c r="AI604" s="8">
        <f t="shared" si="39"/>
        <v>0</v>
      </c>
      <c r="AJ604" s="8" t="s">
        <v>251</v>
      </c>
      <c r="AK604" s="8" t="s">
        <v>63</v>
      </c>
      <c r="AL604" s="8" t="s">
        <v>670</v>
      </c>
    </row>
    <row r="605" spans="1:38" x14ac:dyDescent="0.35">
      <c r="A605" s="8">
        <v>452338</v>
      </c>
      <c r="B605" s="8">
        <v>110384</v>
      </c>
      <c r="C605" s="8" t="s">
        <v>188</v>
      </c>
      <c r="D605" s="8">
        <v>72715</v>
      </c>
      <c r="E605" s="8" t="s">
        <v>1285</v>
      </c>
      <c r="F605" s="8">
        <v>3246642</v>
      </c>
      <c r="G605" s="8">
        <v>4.63</v>
      </c>
      <c r="H605" s="8" t="s">
        <v>222</v>
      </c>
      <c r="I605" s="59">
        <v>45649</v>
      </c>
      <c r="J605" s="8" t="s">
        <v>191</v>
      </c>
      <c r="K605" s="8" t="s">
        <v>192</v>
      </c>
      <c r="L605" s="8" t="s">
        <v>193</v>
      </c>
      <c r="M605" s="8" t="s">
        <v>223</v>
      </c>
      <c r="N605" s="8" t="s">
        <v>195</v>
      </c>
      <c r="O605" s="8" t="s">
        <v>224</v>
      </c>
      <c r="P605" s="8" t="s">
        <v>1286</v>
      </c>
      <c r="R605" s="8" t="s">
        <v>267</v>
      </c>
      <c r="S605" s="8" t="s">
        <v>1287</v>
      </c>
      <c r="T605" s="8" t="s">
        <v>201</v>
      </c>
      <c r="U605" s="8" t="s">
        <v>191</v>
      </c>
      <c r="W605" s="8" t="s">
        <v>203</v>
      </c>
      <c r="X605" s="8" t="s">
        <v>204</v>
      </c>
      <c r="Y605" s="8">
        <v>29</v>
      </c>
      <c r="Z605" s="8">
        <v>29</v>
      </c>
      <c r="AA605" s="8">
        <v>0</v>
      </c>
      <c r="AB605" s="8">
        <v>0</v>
      </c>
      <c r="AC605" s="8">
        <v>0</v>
      </c>
      <c r="AD605" s="8">
        <v>0</v>
      </c>
      <c r="AE605" s="8">
        <v>0</v>
      </c>
      <c r="AF605" s="8">
        <f t="shared" si="36"/>
        <v>29</v>
      </c>
      <c r="AG605" s="8">
        <f t="shared" si="37"/>
        <v>0</v>
      </c>
      <c r="AH605" s="8">
        <f t="shared" si="38"/>
        <v>29</v>
      </c>
      <c r="AI605" s="8">
        <f t="shared" si="39"/>
        <v>0</v>
      </c>
      <c r="AJ605" s="8" t="s">
        <v>251</v>
      </c>
      <c r="AK605" s="8" t="s">
        <v>63</v>
      </c>
      <c r="AL605" s="8" t="s">
        <v>670</v>
      </c>
    </row>
    <row r="606" spans="1:38" x14ac:dyDescent="0.35">
      <c r="A606" s="8">
        <v>452338</v>
      </c>
      <c r="B606" s="8">
        <v>110384</v>
      </c>
      <c r="C606" s="8" t="s">
        <v>188</v>
      </c>
      <c r="D606" s="8">
        <v>72715</v>
      </c>
      <c r="E606" s="8" t="s">
        <v>1285</v>
      </c>
      <c r="F606" s="8">
        <v>3246642</v>
      </c>
      <c r="G606" s="8">
        <v>4.63</v>
      </c>
      <c r="H606" s="8" t="s">
        <v>222</v>
      </c>
      <c r="I606" s="59">
        <v>45649</v>
      </c>
      <c r="J606" s="8" t="s">
        <v>191</v>
      </c>
      <c r="K606" s="8" t="s">
        <v>192</v>
      </c>
      <c r="L606" s="8" t="s">
        <v>193</v>
      </c>
      <c r="M606" s="8" t="s">
        <v>223</v>
      </c>
      <c r="N606" s="8" t="s">
        <v>195</v>
      </c>
      <c r="O606" s="8" t="s">
        <v>224</v>
      </c>
      <c r="P606" s="8" t="s">
        <v>1286</v>
      </c>
      <c r="R606" s="8" t="s">
        <v>267</v>
      </c>
      <c r="S606" s="8" t="s">
        <v>1287</v>
      </c>
      <c r="T606" s="8" t="s">
        <v>201</v>
      </c>
      <c r="U606" s="8" t="s">
        <v>191</v>
      </c>
      <c r="W606" s="8" t="s">
        <v>203</v>
      </c>
      <c r="X606" s="8" t="s">
        <v>206</v>
      </c>
      <c r="Y606" s="8">
        <v>48</v>
      </c>
      <c r="Z606" s="8">
        <v>48</v>
      </c>
      <c r="AA606" s="8">
        <v>0</v>
      </c>
      <c r="AB606" s="8">
        <v>0</v>
      </c>
      <c r="AC606" s="8">
        <v>0</v>
      </c>
      <c r="AD606" s="8">
        <v>0</v>
      </c>
      <c r="AE606" s="8">
        <v>0</v>
      </c>
      <c r="AF606" s="8">
        <f t="shared" si="36"/>
        <v>48</v>
      </c>
      <c r="AG606" s="8">
        <f t="shared" si="37"/>
        <v>0</v>
      </c>
      <c r="AH606" s="8">
        <f t="shared" si="38"/>
        <v>48</v>
      </c>
      <c r="AI606" s="8">
        <f t="shared" si="39"/>
        <v>0</v>
      </c>
      <c r="AJ606" s="8" t="s">
        <v>251</v>
      </c>
      <c r="AK606" s="8" t="s">
        <v>63</v>
      </c>
      <c r="AL606" s="8" t="s">
        <v>670</v>
      </c>
    </row>
    <row r="607" spans="1:38" x14ac:dyDescent="0.35">
      <c r="A607" s="8">
        <v>452338</v>
      </c>
      <c r="B607" s="8">
        <v>110384</v>
      </c>
      <c r="C607" s="8" t="s">
        <v>188</v>
      </c>
      <c r="D607" s="8">
        <v>72715</v>
      </c>
      <c r="E607" s="8" t="s">
        <v>1285</v>
      </c>
      <c r="F607" s="8">
        <v>3246642</v>
      </c>
      <c r="G607" s="8">
        <v>4.63</v>
      </c>
      <c r="H607" s="8" t="s">
        <v>222</v>
      </c>
      <c r="I607" s="59">
        <v>45649</v>
      </c>
      <c r="J607" s="8" t="s">
        <v>191</v>
      </c>
      <c r="K607" s="8" t="s">
        <v>192</v>
      </c>
      <c r="L607" s="8" t="s">
        <v>193</v>
      </c>
      <c r="M607" s="8" t="s">
        <v>223</v>
      </c>
      <c r="N607" s="8" t="s">
        <v>195</v>
      </c>
      <c r="O607" s="8" t="s">
        <v>224</v>
      </c>
      <c r="P607" s="8" t="s">
        <v>1286</v>
      </c>
      <c r="R607" s="8" t="s">
        <v>267</v>
      </c>
      <c r="S607" s="8" t="s">
        <v>1287</v>
      </c>
      <c r="T607" s="8" t="s">
        <v>201</v>
      </c>
      <c r="U607" s="8" t="s">
        <v>191</v>
      </c>
      <c r="W607" s="8" t="s">
        <v>203</v>
      </c>
      <c r="X607" s="8" t="s">
        <v>211</v>
      </c>
      <c r="Y607" s="8">
        <v>13</v>
      </c>
      <c r="Z607" s="8">
        <v>13</v>
      </c>
      <c r="AA607" s="8">
        <v>0</v>
      </c>
      <c r="AB607" s="8">
        <v>0</v>
      </c>
      <c r="AC607" s="8">
        <v>0</v>
      </c>
      <c r="AD607" s="8">
        <v>0</v>
      </c>
      <c r="AE607" s="8">
        <v>0</v>
      </c>
      <c r="AF607" s="8">
        <f t="shared" si="36"/>
        <v>13</v>
      </c>
      <c r="AG607" s="8">
        <f t="shared" si="37"/>
        <v>0</v>
      </c>
      <c r="AH607" s="8">
        <f t="shared" si="38"/>
        <v>13</v>
      </c>
      <c r="AI607" s="8">
        <f t="shared" si="39"/>
        <v>0</v>
      </c>
      <c r="AJ607" s="8" t="s">
        <v>251</v>
      </c>
      <c r="AK607" s="8" t="s">
        <v>63</v>
      </c>
      <c r="AL607" s="8" t="s">
        <v>670</v>
      </c>
    </row>
    <row r="608" spans="1:38" x14ac:dyDescent="0.35">
      <c r="A608" s="8">
        <v>452338</v>
      </c>
      <c r="B608" s="8">
        <v>110384</v>
      </c>
      <c r="C608" s="8" t="s">
        <v>188</v>
      </c>
      <c r="D608" s="8">
        <v>72715</v>
      </c>
      <c r="E608" s="8" t="s">
        <v>1285</v>
      </c>
      <c r="F608" s="8">
        <v>3246642</v>
      </c>
      <c r="G608" s="8">
        <v>4.63</v>
      </c>
      <c r="H608" s="8" t="s">
        <v>222</v>
      </c>
      <c r="I608" s="59">
        <v>45649</v>
      </c>
      <c r="J608" s="8" t="s">
        <v>191</v>
      </c>
      <c r="K608" s="8" t="s">
        <v>192</v>
      </c>
      <c r="L608" s="8" t="s">
        <v>193</v>
      </c>
      <c r="M608" s="8" t="s">
        <v>223</v>
      </c>
      <c r="N608" s="8" t="s">
        <v>195</v>
      </c>
      <c r="O608" s="8" t="s">
        <v>224</v>
      </c>
      <c r="P608" s="8" t="s">
        <v>1286</v>
      </c>
      <c r="R608" s="8" t="s">
        <v>267</v>
      </c>
      <c r="S608" s="8" t="s">
        <v>1287</v>
      </c>
      <c r="T608" s="8" t="s">
        <v>201</v>
      </c>
      <c r="U608" s="8" t="s">
        <v>191</v>
      </c>
      <c r="W608" s="8" t="s">
        <v>203</v>
      </c>
      <c r="X608" s="8" t="s">
        <v>229</v>
      </c>
      <c r="Y608" s="8">
        <v>9</v>
      </c>
      <c r="Z608" s="8">
        <v>9</v>
      </c>
      <c r="AA608" s="8">
        <v>0</v>
      </c>
      <c r="AB608" s="8">
        <v>0</v>
      </c>
      <c r="AC608" s="8">
        <v>0</v>
      </c>
      <c r="AD608" s="8">
        <v>0</v>
      </c>
      <c r="AE608" s="8">
        <v>0</v>
      </c>
      <c r="AF608" s="8">
        <f t="shared" si="36"/>
        <v>9</v>
      </c>
      <c r="AG608" s="8">
        <f t="shared" si="37"/>
        <v>0</v>
      </c>
      <c r="AH608" s="8">
        <f t="shared" si="38"/>
        <v>9</v>
      </c>
      <c r="AI608" s="8">
        <f t="shared" si="39"/>
        <v>0</v>
      </c>
      <c r="AJ608" s="8" t="s">
        <v>251</v>
      </c>
      <c r="AK608" s="8" t="s">
        <v>63</v>
      </c>
      <c r="AL608" s="8" t="s">
        <v>670</v>
      </c>
    </row>
    <row r="609" spans="1:38" x14ac:dyDescent="0.35">
      <c r="A609" s="8">
        <v>452338</v>
      </c>
      <c r="B609" s="8">
        <v>110384</v>
      </c>
      <c r="C609" s="8" t="s">
        <v>188</v>
      </c>
      <c r="D609" s="8">
        <v>72715</v>
      </c>
      <c r="E609" s="8" t="s">
        <v>1285</v>
      </c>
      <c r="F609" s="8">
        <v>3246642</v>
      </c>
      <c r="G609" s="8">
        <v>4.63</v>
      </c>
      <c r="H609" s="8" t="s">
        <v>222</v>
      </c>
      <c r="I609" s="59">
        <v>45649</v>
      </c>
      <c r="J609" s="8" t="s">
        <v>191</v>
      </c>
      <c r="K609" s="8" t="s">
        <v>192</v>
      </c>
      <c r="L609" s="8" t="s">
        <v>230</v>
      </c>
      <c r="M609" s="8" t="s">
        <v>223</v>
      </c>
      <c r="N609" s="8" t="s">
        <v>195</v>
      </c>
      <c r="O609" s="8" t="s">
        <v>224</v>
      </c>
      <c r="P609" s="8" t="s">
        <v>1286</v>
      </c>
      <c r="R609" s="8" t="s">
        <v>267</v>
      </c>
      <c r="S609" s="8" t="s">
        <v>1287</v>
      </c>
      <c r="T609" s="8" t="s">
        <v>201</v>
      </c>
      <c r="U609" s="8" t="s">
        <v>191</v>
      </c>
      <c r="W609" s="8" t="s">
        <v>207</v>
      </c>
      <c r="X609" s="8" t="s">
        <v>204</v>
      </c>
      <c r="Y609" s="8">
        <v>8</v>
      </c>
      <c r="Z609" s="8">
        <v>8</v>
      </c>
      <c r="AA609" s="8">
        <v>0</v>
      </c>
      <c r="AB609" s="8">
        <v>0</v>
      </c>
      <c r="AC609" s="8">
        <v>0</v>
      </c>
      <c r="AD609" s="8">
        <v>0</v>
      </c>
      <c r="AE609" s="8">
        <v>0</v>
      </c>
      <c r="AF609" s="8">
        <f t="shared" si="36"/>
        <v>8</v>
      </c>
      <c r="AG609" s="8">
        <f t="shared" si="37"/>
        <v>0</v>
      </c>
      <c r="AH609" s="8">
        <f t="shared" si="38"/>
        <v>8</v>
      </c>
      <c r="AI609" s="8">
        <f t="shared" si="39"/>
        <v>0</v>
      </c>
      <c r="AJ609" s="8" t="s">
        <v>251</v>
      </c>
      <c r="AK609" s="8" t="s">
        <v>63</v>
      </c>
      <c r="AL609" s="8" t="s">
        <v>670</v>
      </c>
    </row>
    <row r="610" spans="1:38" x14ac:dyDescent="0.35">
      <c r="A610" s="8">
        <v>452338</v>
      </c>
      <c r="B610" s="8">
        <v>110384</v>
      </c>
      <c r="C610" s="8" t="s">
        <v>188</v>
      </c>
      <c r="D610" s="8">
        <v>72715</v>
      </c>
      <c r="E610" s="8" t="s">
        <v>1285</v>
      </c>
      <c r="F610" s="8">
        <v>3246642</v>
      </c>
      <c r="G610" s="8">
        <v>4.63</v>
      </c>
      <c r="H610" s="8" t="s">
        <v>222</v>
      </c>
      <c r="I610" s="59">
        <v>45649</v>
      </c>
      <c r="J610" s="8" t="s">
        <v>191</v>
      </c>
      <c r="K610" s="8" t="s">
        <v>192</v>
      </c>
      <c r="L610" s="8" t="s">
        <v>230</v>
      </c>
      <c r="M610" s="8" t="s">
        <v>223</v>
      </c>
      <c r="N610" s="8" t="s">
        <v>195</v>
      </c>
      <c r="O610" s="8" t="s">
        <v>224</v>
      </c>
      <c r="P610" s="8" t="s">
        <v>1286</v>
      </c>
      <c r="R610" s="8" t="s">
        <v>267</v>
      </c>
      <c r="S610" s="8" t="s">
        <v>1287</v>
      </c>
      <c r="T610" s="8" t="s">
        <v>201</v>
      </c>
      <c r="U610" s="8" t="s">
        <v>191</v>
      </c>
      <c r="W610" s="8" t="s">
        <v>203</v>
      </c>
      <c r="X610" s="8" t="s">
        <v>204</v>
      </c>
      <c r="Y610" s="8">
        <v>8</v>
      </c>
      <c r="Z610" s="8">
        <v>8</v>
      </c>
      <c r="AA610" s="8">
        <v>0</v>
      </c>
      <c r="AB610" s="8">
        <v>0</v>
      </c>
      <c r="AC610" s="8">
        <v>0</v>
      </c>
      <c r="AD610" s="8">
        <v>0</v>
      </c>
      <c r="AE610" s="8">
        <v>0</v>
      </c>
      <c r="AF610" s="8">
        <f t="shared" si="36"/>
        <v>8</v>
      </c>
      <c r="AG610" s="8">
        <f t="shared" si="37"/>
        <v>0</v>
      </c>
      <c r="AH610" s="8">
        <f t="shared" si="38"/>
        <v>8</v>
      </c>
      <c r="AI610" s="8">
        <f t="shared" si="39"/>
        <v>0</v>
      </c>
      <c r="AJ610" s="8" t="s">
        <v>251</v>
      </c>
      <c r="AK610" s="8" t="s">
        <v>63</v>
      </c>
      <c r="AL610" s="8" t="s">
        <v>670</v>
      </c>
    </row>
    <row r="611" spans="1:38" x14ac:dyDescent="0.35">
      <c r="A611" s="8">
        <v>452338</v>
      </c>
      <c r="B611" s="8">
        <v>110384</v>
      </c>
      <c r="C611" s="8" t="s">
        <v>188</v>
      </c>
      <c r="D611" s="8">
        <v>72715</v>
      </c>
      <c r="E611" s="8" t="s">
        <v>1285</v>
      </c>
      <c r="F611" s="8">
        <v>3246642</v>
      </c>
      <c r="G611" s="8">
        <v>4.63</v>
      </c>
      <c r="H611" s="8" t="s">
        <v>222</v>
      </c>
      <c r="I611" s="59">
        <v>45649</v>
      </c>
      <c r="J611" s="8" t="s">
        <v>191</v>
      </c>
      <c r="K611" s="8" t="s">
        <v>192</v>
      </c>
      <c r="L611" s="8" t="s">
        <v>230</v>
      </c>
      <c r="M611" s="8" t="s">
        <v>223</v>
      </c>
      <c r="N611" s="8" t="s">
        <v>195</v>
      </c>
      <c r="O611" s="8" t="s">
        <v>224</v>
      </c>
      <c r="P611" s="8" t="s">
        <v>1286</v>
      </c>
      <c r="R611" s="8" t="s">
        <v>267</v>
      </c>
      <c r="S611" s="8" t="s">
        <v>1287</v>
      </c>
      <c r="T611" s="8" t="s">
        <v>201</v>
      </c>
      <c r="U611" s="8" t="s">
        <v>191</v>
      </c>
      <c r="W611" s="8" t="s">
        <v>203</v>
      </c>
      <c r="X611" s="8" t="s">
        <v>206</v>
      </c>
      <c r="Y611" s="8">
        <v>3</v>
      </c>
      <c r="Z611" s="8">
        <v>3</v>
      </c>
      <c r="AA611" s="8">
        <v>0</v>
      </c>
      <c r="AB611" s="8">
        <v>0</v>
      </c>
      <c r="AC611" s="8">
        <v>0</v>
      </c>
      <c r="AD611" s="8">
        <v>0</v>
      </c>
      <c r="AE611" s="8">
        <v>0</v>
      </c>
      <c r="AF611" s="8">
        <f t="shared" si="36"/>
        <v>3</v>
      </c>
      <c r="AG611" s="8">
        <f t="shared" si="37"/>
        <v>0</v>
      </c>
      <c r="AH611" s="8">
        <f t="shared" si="38"/>
        <v>3</v>
      </c>
      <c r="AI611" s="8">
        <f t="shared" si="39"/>
        <v>0</v>
      </c>
      <c r="AJ611" s="8" t="s">
        <v>251</v>
      </c>
      <c r="AK611" s="8" t="s">
        <v>63</v>
      </c>
      <c r="AL611" s="8" t="s">
        <v>670</v>
      </c>
    </row>
    <row r="612" spans="1:38" x14ac:dyDescent="0.35">
      <c r="A612" s="8">
        <v>461256</v>
      </c>
      <c r="B612" s="8">
        <v>134466</v>
      </c>
      <c r="C612" s="8" t="s">
        <v>188</v>
      </c>
      <c r="D612" s="8">
        <v>93439</v>
      </c>
      <c r="E612" s="8" t="s">
        <v>1259</v>
      </c>
      <c r="F612" s="8">
        <v>3237022</v>
      </c>
      <c r="G612" s="8">
        <v>0.15</v>
      </c>
      <c r="H612" s="8" t="s">
        <v>190</v>
      </c>
      <c r="I612" s="59">
        <v>45610</v>
      </c>
      <c r="J612" s="8" t="s">
        <v>202</v>
      </c>
      <c r="K612" s="8" t="s">
        <v>213</v>
      </c>
      <c r="L612" s="8" t="s">
        <v>193</v>
      </c>
      <c r="M612" s="8" t="s">
        <v>223</v>
      </c>
      <c r="N612" s="8" t="s">
        <v>195</v>
      </c>
      <c r="O612" s="8" t="s">
        <v>196</v>
      </c>
      <c r="P612" s="8" t="s">
        <v>1260</v>
      </c>
      <c r="Q612" s="8" t="s">
        <v>546</v>
      </c>
      <c r="R612" s="8" t="s">
        <v>300</v>
      </c>
      <c r="S612" s="8" t="s">
        <v>1261</v>
      </c>
      <c r="T612" s="8" t="s">
        <v>201</v>
      </c>
      <c r="U612" s="8" t="s">
        <v>202</v>
      </c>
      <c r="W612" s="8" t="s">
        <v>203</v>
      </c>
      <c r="X612" s="8" t="s">
        <v>554</v>
      </c>
      <c r="Y612" s="8">
        <v>0</v>
      </c>
      <c r="Z612" s="8">
        <v>0</v>
      </c>
      <c r="AA612" s="8">
        <v>0</v>
      </c>
      <c r="AB612" s="8">
        <v>0</v>
      </c>
      <c r="AC612" s="8">
        <v>1</v>
      </c>
      <c r="AD612" s="8">
        <v>1</v>
      </c>
      <c r="AE612" s="8">
        <v>0</v>
      </c>
      <c r="AF612" s="8">
        <f t="shared" si="36"/>
        <v>0</v>
      </c>
      <c r="AG612" s="8">
        <f t="shared" si="37"/>
        <v>1</v>
      </c>
      <c r="AH612" s="8">
        <f t="shared" si="38"/>
        <v>-1</v>
      </c>
      <c r="AI612" s="8">
        <f t="shared" si="39"/>
        <v>0</v>
      </c>
      <c r="AJ612" s="8" t="s">
        <v>546</v>
      </c>
      <c r="AK612" s="8" t="s">
        <v>322</v>
      </c>
      <c r="AL612" s="8" t="s">
        <v>647</v>
      </c>
    </row>
    <row r="613" spans="1:38" x14ac:dyDescent="0.35">
      <c r="A613" s="8">
        <v>453260</v>
      </c>
      <c r="B613" s="8">
        <v>111356</v>
      </c>
      <c r="C613" s="8" t="s">
        <v>188</v>
      </c>
      <c r="D613" s="8">
        <v>72715</v>
      </c>
      <c r="E613" s="8" t="s">
        <v>283</v>
      </c>
      <c r="F613" s="8">
        <v>3043998</v>
      </c>
      <c r="G613" s="8">
        <v>6.44</v>
      </c>
      <c r="H613" s="8" t="s">
        <v>222</v>
      </c>
      <c r="I613" s="59">
        <v>44725</v>
      </c>
      <c r="J613" s="8" t="s">
        <v>191</v>
      </c>
      <c r="K613" s="8" t="s">
        <v>192</v>
      </c>
      <c r="L613" s="8" t="s">
        <v>230</v>
      </c>
      <c r="M613" s="8" t="s">
        <v>223</v>
      </c>
      <c r="N613" s="8" t="s">
        <v>195</v>
      </c>
      <c r="O613" s="8" t="s">
        <v>224</v>
      </c>
      <c r="P613" s="8" t="s">
        <v>266</v>
      </c>
      <c r="R613" s="8" t="s">
        <v>267</v>
      </c>
      <c r="S613" s="8" t="s">
        <v>284</v>
      </c>
      <c r="T613" s="8" t="s">
        <v>201</v>
      </c>
      <c r="U613" s="8" t="s">
        <v>191</v>
      </c>
      <c r="V613" s="59">
        <v>44791</v>
      </c>
      <c r="W613" s="8" t="s">
        <v>203</v>
      </c>
      <c r="X613" s="8" t="s">
        <v>211</v>
      </c>
      <c r="Y613" s="8">
        <v>16</v>
      </c>
      <c r="Z613" s="8">
        <v>16</v>
      </c>
      <c r="AA613" s="8">
        <v>16</v>
      </c>
      <c r="AB613" s="8">
        <v>16</v>
      </c>
      <c r="AC613" s="8">
        <v>0</v>
      </c>
      <c r="AD613" s="8">
        <v>0</v>
      </c>
      <c r="AE613" s="8">
        <v>0</v>
      </c>
      <c r="AF613" s="8">
        <f t="shared" si="36"/>
        <v>0</v>
      </c>
      <c r="AG613" s="8">
        <f t="shared" si="37"/>
        <v>0</v>
      </c>
      <c r="AH613" s="8">
        <f t="shared" si="38"/>
        <v>0</v>
      </c>
      <c r="AI613" s="8">
        <f t="shared" si="39"/>
        <v>0</v>
      </c>
      <c r="AJ613" s="8" t="s">
        <v>251</v>
      </c>
      <c r="AK613" s="8" t="s">
        <v>63</v>
      </c>
      <c r="AL613" s="8" t="s">
        <v>670</v>
      </c>
    </row>
    <row r="614" spans="1:38" x14ac:dyDescent="0.35">
      <c r="A614" s="8">
        <v>446984</v>
      </c>
      <c r="B614" s="8">
        <v>130843</v>
      </c>
      <c r="C614" s="8" t="s">
        <v>188</v>
      </c>
      <c r="E614" s="8" t="s">
        <v>1288</v>
      </c>
      <c r="H614" s="8" t="s">
        <v>190</v>
      </c>
      <c r="I614" s="60">
        <v>45688</v>
      </c>
      <c r="J614" s="8" t="s">
        <v>202</v>
      </c>
      <c r="K614" s="8" t="s">
        <v>213</v>
      </c>
      <c r="L614" s="8" t="s">
        <v>193</v>
      </c>
      <c r="M614" s="8" t="s">
        <v>195</v>
      </c>
      <c r="N614" s="8" t="s">
        <v>195</v>
      </c>
      <c r="O614" s="8" t="s">
        <v>196</v>
      </c>
      <c r="P614" s="8" t="s">
        <v>1289</v>
      </c>
      <c r="R614" s="8" t="s">
        <v>188</v>
      </c>
      <c r="S614" s="8" t="s">
        <v>1290</v>
      </c>
      <c r="T614" s="8" t="s">
        <v>201</v>
      </c>
      <c r="U614" s="8" t="s">
        <v>202</v>
      </c>
      <c r="W614" s="8" t="s">
        <v>203</v>
      </c>
      <c r="X614" s="8" t="s">
        <v>206</v>
      </c>
      <c r="Y614" s="8">
        <v>2</v>
      </c>
      <c r="Z614" s="8">
        <v>2</v>
      </c>
      <c r="AA614" s="8">
        <v>0</v>
      </c>
      <c r="AB614" s="8">
        <v>0</v>
      </c>
      <c r="AC614" s="8">
        <v>0</v>
      </c>
      <c r="AD614" s="8">
        <v>0</v>
      </c>
      <c r="AE614" s="8">
        <v>0</v>
      </c>
      <c r="AF614" s="8">
        <f t="shared" si="36"/>
        <v>2</v>
      </c>
      <c r="AG614" s="8">
        <f t="shared" si="37"/>
        <v>0</v>
      </c>
      <c r="AH614" s="8">
        <f t="shared" si="38"/>
        <v>2</v>
      </c>
      <c r="AI614" s="8">
        <f t="shared" si="39"/>
        <v>0</v>
      </c>
      <c r="AJ614" s="8" t="s">
        <v>188</v>
      </c>
      <c r="AK614" s="8" t="s">
        <v>217</v>
      </c>
      <c r="AL614" s="8" t="s">
        <v>647</v>
      </c>
    </row>
    <row r="615" spans="1:38" x14ac:dyDescent="0.35">
      <c r="A615" s="8">
        <v>446984</v>
      </c>
      <c r="B615" s="8">
        <v>130843</v>
      </c>
      <c r="C615" s="8" t="s">
        <v>188</v>
      </c>
      <c r="E615" s="8" t="s">
        <v>1288</v>
      </c>
      <c r="H615" s="8" t="s">
        <v>190</v>
      </c>
      <c r="I615" s="60">
        <v>45688</v>
      </c>
      <c r="J615" s="8" t="s">
        <v>202</v>
      </c>
      <c r="K615" s="8" t="s">
        <v>213</v>
      </c>
      <c r="L615" s="8" t="s">
        <v>193</v>
      </c>
      <c r="M615" s="8" t="s">
        <v>195</v>
      </c>
      <c r="N615" s="8" t="s">
        <v>195</v>
      </c>
      <c r="O615" s="8" t="s">
        <v>196</v>
      </c>
      <c r="P615" s="8" t="s">
        <v>1289</v>
      </c>
      <c r="R615" s="8" t="s">
        <v>188</v>
      </c>
      <c r="S615" s="8" t="s">
        <v>1290</v>
      </c>
      <c r="T615" s="8" t="s">
        <v>201</v>
      </c>
      <c r="U615" s="8" t="s">
        <v>202</v>
      </c>
      <c r="W615" s="8" t="s">
        <v>203</v>
      </c>
      <c r="X615" s="8" t="s">
        <v>204</v>
      </c>
      <c r="Y615" s="8">
        <v>0</v>
      </c>
      <c r="Z615" s="8">
        <v>0</v>
      </c>
      <c r="AA615" s="8">
        <v>0</v>
      </c>
      <c r="AB615" s="8">
        <v>0</v>
      </c>
      <c r="AC615" s="8">
        <v>1</v>
      </c>
      <c r="AD615" s="8">
        <v>1</v>
      </c>
      <c r="AE615" s="8">
        <v>0</v>
      </c>
      <c r="AF615" s="8">
        <f t="shared" si="36"/>
        <v>0</v>
      </c>
      <c r="AG615" s="8">
        <f t="shared" si="37"/>
        <v>1</v>
      </c>
      <c r="AH615" s="8">
        <f t="shared" si="38"/>
        <v>-1</v>
      </c>
      <c r="AI615" s="8">
        <f t="shared" si="39"/>
        <v>0</v>
      </c>
      <c r="AJ615" s="8" t="s">
        <v>188</v>
      </c>
      <c r="AK615" s="8" t="s">
        <v>217</v>
      </c>
      <c r="AL615" s="8" t="s">
        <v>647</v>
      </c>
    </row>
    <row r="616" spans="1:38" x14ac:dyDescent="0.35">
      <c r="A616" s="8">
        <v>445944</v>
      </c>
      <c r="B616" s="8">
        <v>130426</v>
      </c>
      <c r="C616" s="8" t="s">
        <v>188</v>
      </c>
      <c r="E616" s="8" t="s">
        <v>1291</v>
      </c>
      <c r="H616" s="8" t="s">
        <v>190</v>
      </c>
      <c r="I616" s="60">
        <v>45672</v>
      </c>
      <c r="J616" s="8" t="s">
        <v>202</v>
      </c>
      <c r="K616" s="8" t="s">
        <v>213</v>
      </c>
      <c r="L616" s="8" t="s">
        <v>193</v>
      </c>
      <c r="M616" s="8" t="s">
        <v>195</v>
      </c>
      <c r="N616" s="8" t="s">
        <v>195</v>
      </c>
      <c r="O616" s="8" t="s">
        <v>298</v>
      </c>
      <c r="P616" s="8" t="s">
        <v>1292</v>
      </c>
      <c r="R616" s="8" t="s">
        <v>188</v>
      </c>
      <c r="S616" s="8" t="s">
        <v>1293</v>
      </c>
      <c r="T616" s="8" t="s">
        <v>201</v>
      </c>
      <c r="U616" s="8" t="s">
        <v>202</v>
      </c>
      <c r="W616" s="8" t="s">
        <v>203</v>
      </c>
      <c r="X616" s="8" t="s">
        <v>206</v>
      </c>
      <c r="Y616" s="8">
        <v>1</v>
      </c>
      <c r="Z616" s="8">
        <v>1</v>
      </c>
      <c r="AA616" s="8">
        <v>0</v>
      </c>
      <c r="AB616" s="8">
        <v>0</v>
      </c>
      <c r="AC616" s="8">
        <v>0</v>
      </c>
      <c r="AD616" s="8">
        <v>0</v>
      </c>
      <c r="AE616" s="8">
        <v>0</v>
      </c>
      <c r="AF616" s="8">
        <f t="shared" si="36"/>
        <v>1</v>
      </c>
      <c r="AG616" s="8">
        <f t="shared" si="37"/>
        <v>0</v>
      </c>
      <c r="AH616" s="8">
        <f t="shared" si="38"/>
        <v>1</v>
      </c>
      <c r="AI616" s="8">
        <f t="shared" si="39"/>
        <v>0</v>
      </c>
      <c r="AJ616" s="8" t="s">
        <v>188</v>
      </c>
      <c r="AK616" s="8" t="s">
        <v>217</v>
      </c>
      <c r="AL616" s="8" t="s">
        <v>647</v>
      </c>
    </row>
    <row r="617" spans="1:38" x14ac:dyDescent="0.35">
      <c r="A617" s="8">
        <v>447865</v>
      </c>
      <c r="B617" s="8">
        <v>129189</v>
      </c>
      <c r="C617" s="8" t="s">
        <v>188</v>
      </c>
      <c r="E617" s="8" t="s">
        <v>1294</v>
      </c>
      <c r="H617" s="8" t="s">
        <v>190</v>
      </c>
      <c r="I617" s="60">
        <v>45684</v>
      </c>
      <c r="J617" s="8" t="s">
        <v>202</v>
      </c>
      <c r="K617" s="8" t="s">
        <v>213</v>
      </c>
      <c r="L617" s="8" t="s">
        <v>193</v>
      </c>
      <c r="M617" s="8" t="s">
        <v>195</v>
      </c>
      <c r="N617" s="8" t="s">
        <v>195</v>
      </c>
      <c r="O617" s="8" t="s">
        <v>298</v>
      </c>
      <c r="P617" s="8" t="s">
        <v>1295</v>
      </c>
      <c r="R617" s="8" t="s">
        <v>188</v>
      </c>
      <c r="S617" s="8" t="s">
        <v>1296</v>
      </c>
      <c r="T617" s="8" t="s">
        <v>201</v>
      </c>
      <c r="U617" s="8" t="s">
        <v>202</v>
      </c>
      <c r="W617" s="8" t="s">
        <v>203</v>
      </c>
      <c r="X617" s="8" t="s">
        <v>206</v>
      </c>
      <c r="Y617" s="8">
        <v>1</v>
      </c>
      <c r="Z617" s="8">
        <v>1</v>
      </c>
      <c r="AA617" s="8">
        <v>0</v>
      </c>
      <c r="AB617" s="8">
        <v>0</v>
      </c>
      <c r="AC617" s="8">
        <v>0</v>
      </c>
      <c r="AD617" s="8">
        <v>0</v>
      </c>
      <c r="AE617" s="8">
        <v>0</v>
      </c>
      <c r="AF617" s="8">
        <f t="shared" si="36"/>
        <v>1</v>
      </c>
      <c r="AG617" s="8">
        <f t="shared" si="37"/>
        <v>0</v>
      </c>
      <c r="AH617" s="8">
        <f t="shared" si="38"/>
        <v>1</v>
      </c>
      <c r="AI617" s="8">
        <f t="shared" si="39"/>
        <v>0</v>
      </c>
      <c r="AJ617" s="8" t="s">
        <v>188</v>
      </c>
      <c r="AK617" s="8" t="s">
        <v>217</v>
      </c>
      <c r="AL617" s="8" t="s">
        <v>647</v>
      </c>
    </row>
    <row r="618" spans="1:38" x14ac:dyDescent="0.35">
      <c r="A618" s="8">
        <v>447865</v>
      </c>
      <c r="B618" s="8">
        <v>129189</v>
      </c>
      <c r="C618" s="8" t="s">
        <v>188</v>
      </c>
      <c r="E618" s="8" t="s">
        <v>1294</v>
      </c>
      <c r="H618" s="8" t="s">
        <v>190</v>
      </c>
      <c r="I618" s="60">
        <v>45684</v>
      </c>
      <c r="J618" s="8" t="s">
        <v>202</v>
      </c>
      <c r="K618" s="8" t="s">
        <v>213</v>
      </c>
      <c r="L618" s="8" t="s">
        <v>193</v>
      </c>
      <c r="M618" s="8" t="s">
        <v>195</v>
      </c>
      <c r="N618" s="8" t="s">
        <v>195</v>
      </c>
      <c r="O618" s="8" t="s">
        <v>298</v>
      </c>
      <c r="P618" s="8" t="s">
        <v>1295</v>
      </c>
      <c r="R618" s="8" t="s">
        <v>188</v>
      </c>
      <c r="S618" s="8" t="s">
        <v>1296</v>
      </c>
      <c r="T618" s="8" t="s">
        <v>201</v>
      </c>
      <c r="U618" s="8" t="s">
        <v>202</v>
      </c>
      <c r="W618" s="8" t="s">
        <v>207</v>
      </c>
      <c r="X618" s="8" t="s">
        <v>204</v>
      </c>
      <c r="Y618" s="8">
        <v>0</v>
      </c>
      <c r="Z618" s="8">
        <v>0</v>
      </c>
      <c r="AA618" s="8">
        <v>0</v>
      </c>
      <c r="AB618" s="8">
        <v>0</v>
      </c>
      <c r="AC618" s="8">
        <v>2</v>
      </c>
      <c r="AD618" s="8">
        <v>2</v>
      </c>
      <c r="AE618" s="8">
        <v>0</v>
      </c>
      <c r="AF618" s="8">
        <f t="shared" si="36"/>
        <v>0</v>
      </c>
      <c r="AG618" s="8">
        <f t="shared" si="37"/>
        <v>2</v>
      </c>
      <c r="AH618" s="8">
        <f t="shared" si="38"/>
        <v>-2</v>
      </c>
      <c r="AI618" s="8">
        <f t="shared" si="39"/>
        <v>0</v>
      </c>
      <c r="AJ618" s="8" t="s">
        <v>188</v>
      </c>
      <c r="AK618" s="8" t="s">
        <v>217</v>
      </c>
      <c r="AL618" s="8" t="s">
        <v>647</v>
      </c>
    </row>
    <row r="619" spans="1:38" x14ac:dyDescent="0.35">
      <c r="A619" s="8">
        <v>451876</v>
      </c>
      <c r="B619" s="8">
        <v>119097</v>
      </c>
      <c r="C619" s="8" t="s">
        <v>188</v>
      </c>
      <c r="E619" s="8" t="s">
        <v>1297</v>
      </c>
      <c r="H619" s="8" t="s">
        <v>293</v>
      </c>
      <c r="I619" s="60">
        <v>45673</v>
      </c>
      <c r="J619" s="8" t="s">
        <v>202</v>
      </c>
      <c r="K619" s="8" t="s">
        <v>213</v>
      </c>
      <c r="L619" s="8" t="s">
        <v>193</v>
      </c>
      <c r="M619" s="8" t="s">
        <v>223</v>
      </c>
      <c r="N619" s="8" t="s">
        <v>195</v>
      </c>
      <c r="O619" s="8" t="s">
        <v>210</v>
      </c>
      <c r="P619" s="8" t="s">
        <v>1298</v>
      </c>
      <c r="R619" s="8" t="s">
        <v>353</v>
      </c>
      <c r="S619" s="8" t="s">
        <v>1299</v>
      </c>
      <c r="T619" s="8" t="s">
        <v>201</v>
      </c>
      <c r="U619" s="8" t="s">
        <v>191</v>
      </c>
      <c r="W619" s="8" t="s">
        <v>203</v>
      </c>
      <c r="X619" s="8" t="s">
        <v>211</v>
      </c>
      <c r="Y619" s="8">
        <v>1</v>
      </c>
      <c r="Z619" s="8">
        <v>1</v>
      </c>
      <c r="AA619" s="8">
        <v>0</v>
      </c>
      <c r="AB619" s="8">
        <v>0</v>
      </c>
      <c r="AC619" s="8">
        <v>0</v>
      </c>
      <c r="AD619" s="8">
        <v>0</v>
      </c>
      <c r="AE619" s="8">
        <v>0</v>
      </c>
      <c r="AF619" s="8">
        <f t="shared" si="36"/>
        <v>1</v>
      </c>
      <c r="AG619" s="8">
        <f t="shared" si="37"/>
        <v>0</v>
      </c>
      <c r="AH619" s="8">
        <f t="shared" si="38"/>
        <v>1</v>
      </c>
      <c r="AI619" s="8">
        <f t="shared" si="39"/>
        <v>0</v>
      </c>
      <c r="AJ619" s="8" t="s">
        <v>658</v>
      </c>
      <c r="AK619" s="8" t="s">
        <v>241</v>
      </c>
      <c r="AL619" s="8" t="s">
        <v>647</v>
      </c>
    </row>
    <row r="620" spans="1:38" x14ac:dyDescent="0.35">
      <c r="A620" s="8">
        <v>455241</v>
      </c>
      <c r="B620" s="8">
        <v>115977</v>
      </c>
      <c r="C620" s="8" t="s">
        <v>188</v>
      </c>
      <c r="E620" s="8" t="s">
        <v>1300</v>
      </c>
      <c r="H620" s="8" t="s">
        <v>666</v>
      </c>
      <c r="I620" s="60">
        <v>45674</v>
      </c>
      <c r="J620" s="8" t="s">
        <v>202</v>
      </c>
      <c r="K620" s="8" t="s">
        <v>213</v>
      </c>
      <c r="L620" s="8" t="s">
        <v>193</v>
      </c>
      <c r="M620" s="8" t="s">
        <v>195</v>
      </c>
      <c r="N620" s="8" t="s">
        <v>195</v>
      </c>
      <c r="O620" s="8" t="s">
        <v>224</v>
      </c>
      <c r="P620" s="8" t="s">
        <v>1301</v>
      </c>
      <c r="Q620" s="8" t="s">
        <v>318</v>
      </c>
      <c r="R620" s="8" t="s">
        <v>319</v>
      </c>
      <c r="S620" s="8" t="s">
        <v>1302</v>
      </c>
      <c r="T620" s="8" t="s">
        <v>201</v>
      </c>
      <c r="U620" s="8" t="s">
        <v>202</v>
      </c>
      <c r="W620" s="8" t="s">
        <v>203</v>
      </c>
      <c r="X620" s="8" t="s">
        <v>211</v>
      </c>
      <c r="Y620" s="8">
        <v>1</v>
      </c>
      <c r="Z620" s="8">
        <v>1</v>
      </c>
      <c r="AA620" s="8">
        <v>0</v>
      </c>
      <c r="AB620" s="8">
        <v>0</v>
      </c>
      <c r="AC620" s="8">
        <v>0</v>
      </c>
      <c r="AD620" s="8">
        <v>0</v>
      </c>
      <c r="AE620" s="8">
        <v>0</v>
      </c>
      <c r="AF620" s="8">
        <f t="shared" si="36"/>
        <v>1</v>
      </c>
      <c r="AG620" s="8">
        <f t="shared" si="37"/>
        <v>0</v>
      </c>
      <c r="AH620" s="8">
        <f t="shared" si="38"/>
        <v>1</v>
      </c>
      <c r="AI620" s="8">
        <f t="shared" si="39"/>
        <v>0</v>
      </c>
      <c r="AJ620" s="8" t="s">
        <v>658</v>
      </c>
      <c r="AK620" s="8" t="s">
        <v>241</v>
      </c>
      <c r="AL620" s="8" t="s">
        <v>647</v>
      </c>
    </row>
    <row r="621" spans="1:38" x14ac:dyDescent="0.35">
      <c r="A621" s="8">
        <v>446692</v>
      </c>
      <c r="B621" s="8">
        <v>121274</v>
      </c>
      <c r="C621" s="8" t="s">
        <v>188</v>
      </c>
      <c r="E621" s="8" t="s">
        <v>1303</v>
      </c>
      <c r="H621" s="8" t="s">
        <v>293</v>
      </c>
      <c r="I621" s="60">
        <v>45665</v>
      </c>
      <c r="J621" s="8" t="s">
        <v>202</v>
      </c>
      <c r="K621" s="8" t="s">
        <v>213</v>
      </c>
      <c r="L621" s="8" t="s">
        <v>193</v>
      </c>
      <c r="M621" s="8" t="s">
        <v>223</v>
      </c>
      <c r="N621" s="8" t="s">
        <v>195</v>
      </c>
      <c r="O621" s="8" t="s">
        <v>210</v>
      </c>
      <c r="P621" s="8" t="s">
        <v>1304</v>
      </c>
      <c r="R621" s="8" t="s">
        <v>1305</v>
      </c>
      <c r="S621" s="8" t="s">
        <v>1306</v>
      </c>
      <c r="T621" s="8" t="s">
        <v>391</v>
      </c>
      <c r="U621" s="8" t="s">
        <v>191</v>
      </c>
      <c r="W621" s="8" t="s">
        <v>203</v>
      </c>
      <c r="X621" s="8" t="s">
        <v>229</v>
      </c>
      <c r="Y621" s="8">
        <v>1</v>
      </c>
      <c r="Z621" s="8">
        <v>1</v>
      </c>
      <c r="AA621" s="8">
        <v>0</v>
      </c>
      <c r="AB621" s="8">
        <v>0</v>
      </c>
      <c r="AC621" s="8">
        <v>0</v>
      </c>
      <c r="AD621" s="8">
        <v>0</v>
      </c>
      <c r="AE621" s="8">
        <v>0</v>
      </c>
      <c r="AF621" s="8">
        <f t="shared" si="36"/>
        <v>1</v>
      </c>
      <c r="AG621" s="8">
        <f t="shared" si="37"/>
        <v>0</v>
      </c>
      <c r="AH621" s="8">
        <f t="shared" si="38"/>
        <v>1</v>
      </c>
      <c r="AI621" s="8">
        <f t="shared" si="39"/>
        <v>0</v>
      </c>
      <c r="AJ621" s="8" t="s">
        <v>658</v>
      </c>
      <c r="AK621" s="8" t="s">
        <v>241</v>
      </c>
      <c r="AL621" s="8" t="s">
        <v>647</v>
      </c>
    </row>
    <row r="622" spans="1:38" x14ac:dyDescent="0.35">
      <c r="A622" s="8">
        <v>445965</v>
      </c>
      <c r="B622" s="8">
        <v>123065</v>
      </c>
      <c r="C622" s="8" t="s">
        <v>188</v>
      </c>
      <c r="E622" s="8" t="s">
        <v>1307</v>
      </c>
      <c r="H622" s="8" t="s">
        <v>190</v>
      </c>
      <c r="I622" s="60">
        <v>45687</v>
      </c>
      <c r="J622" s="8" t="s">
        <v>202</v>
      </c>
      <c r="K622" s="8" t="s">
        <v>213</v>
      </c>
      <c r="L622" s="8" t="s">
        <v>193</v>
      </c>
      <c r="M622" s="8" t="s">
        <v>195</v>
      </c>
      <c r="N622" s="8" t="s">
        <v>195</v>
      </c>
      <c r="O622" s="8" t="s">
        <v>224</v>
      </c>
      <c r="P622" s="8" t="s">
        <v>1308</v>
      </c>
      <c r="R622" s="8" t="s">
        <v>188</v>
      </c>
      <c r="S622" s="8" t="s">
        <v>1309</v>
      </c>
      <c r="T622" s="8" t="s">
        <v>201</v>
      </c>
      <c r="U622" s="8" t="s">
        <v>202</v>
      </c>
      <c r="W622" s="8" t="s">
        <v>203</v>
      </c>
      <c r="X622" s="8" t="s">
        <v>211</v>
      </c>
      <c r="Y622" s="8">
        <v>1</v>
      </c>
      <c r="Z622" s="8">
        <v>1</v>
      </c>
      <c r="AA622" s="8">
        <v>0</v>
      </c>
      <c r="AB622" s="8">
        <v>0</v>
      </c>
      <c r="AC622" s="8">
        <v>0</v>
      </c>
      <c r="AD622" s="8">
        <v>0</v>
      </c>
      <c r="AE622" s="8">
        <v>0</v>
      </c>
      <c r="AF622" s="8">
        <f t="shared" si="36"/>
        <v>1</v>
      </c>
      <c r="AG622" s="8">
        <f t="shared" si="37"/>
        <v>0</v>
      </c>
      <c r="AH622" s="8">
        <f t="shared" si="38"/>
        <v>1</v>
      </c>
      <c r="AI622" s="8">
        <f t="shared" si="39"/>
        <v>0</v>
      </c>
      <c r="AJ622" s="8" t="s">
        <v>1310</v>
      </c>
      <c r="AK622" s="8" t="s">
        <v>360</v>
      </c>
      <c r="AL622" s="8" t="s">
        <v>647</v>
      </c>
    </row>
    <row r="623" spans="1:38" x14ac:dyDescent="0.35">
      <c r="A623" s="8">
        <v>447486</v>
      </c>
      <c r="B623" s="8">
        <v>127932</v>
      </c>
      <c r="C623" s="8" t="s">
        <v>188</v>
      </c>
      <c r="E623" s="8" t="s">
        <v>1311</v>
      </c>
      <c r="H623" s="8" t="s">
        <v>190</v>
      </c>
      <c r="I623" s="60">
        <v>45716</v>
      </c>
      <c r="J623" s="8" t="s">
        <v>202</v>
      </c>
      <c r="K623" s="8" t="s">
        <v>213</v>
      </c>
      <c r="L623" s="8" t="s">
        <v>193</v>
      </c>
      <c r="M623" s="8" t="s">
        <v>195</v>
      </c>
      <c r="N623" s="8" t="s">
        <v>195</v>
      </c>
      <c r="O623" s="8" t="s">
        <v>224</v>
      </c>
      <c r="P623" s="8" t="s">
        <v>1312</v>
      </c>
      <c r="R623" s="8" t="s">
        <v>188</v>
      </c>
      <c r="S623" s="8" t="s">
        <v>1313</v>
      </c>
      <c r="U623" s="8" t="s">
        <v>191</v>
      </c>
      <c r="W623" s="8" t="s">
        <v>203</v>
      </c>
      <c r="X623" s="8" t="s">
        <v>211</v>
      </c>
      <c r="Y623" s="8">
        <v>1</v>
      </c>
      <c r="Z623" s="8">
        <v>1</v>
      </c>
      <c r="AA623" s="8">
        <v>0</v>
      </c>
      <c r="AB623" s="8">
        <v>0</v>
      </c>
      <c r="AC623" s="8">
        <v>0</v>
      </c>
      <c r="AD623" s="8">
        <v>0</v>
      </c>
      <c r="AE623" s="8">
        <v>0</v>
      </c>
      <c r="AF623" s="8">
        <f t="shared" si="36"/>
        <v>1</v>
      </c>
      <c r="AG623" s="8">
        <f t="shared" si="37"/>
        <v>0</v>
      </c>
      <c r="AH623" s="8">
        <f t="shared" si="38"/>
        <v>1</v>
      </c>
      <c r="AI623" s="8">
        <f t="shared" si="39"/>
        <v>0</v>
      </c>
      <c r="AJ623" s="8" t="s">
        <v>188</v>
      </c>
      <c r="AK623" s="8" t="s">
        <v>217</v>
      </c>
      <c r="AL623" s="8" t="s">
        <v>647</v>
      </c>
    </row>
    <row r="624" spans="1:38" x14ac:dyDescent="0.35">
      <c r="A624" s="8">
        <v>446945</v>
      </c>
      <c r="B624" s="8">
        <v>133775</v>
      </c>
      <c r="C624" s="8" t="s">
        <v>188</v>
      </c>
      <c r="D624" s="8">
        <v>89455</v>
      </c>
      <c r="E624" s="8" t="s">
        <v>1314</v>
      </c>
      <c r="H624" s="8" t="s">
        <v>293</v>
      </c>
      <c r="I624" s="60">
        <v>45695</v>
      </c>
      <c r="J624" s="8" t="s">
        <v>191</v>
      </c>
      <c r="K624" s="8" t="s">
        <v>213</v>
      </c>
      <c r="L624" s="8" t="s">
        <v>193</v>
      </c>
      <c r="M624" s="8" t="s">
        <v>223</v>
      </c>
      <c r="N624" s="8" t="s">
        <v>195</v>
      </c>
      <c r="O624" s="8" t="s">
        <v>210</v>
      </c>
      <c r="P624" s="8" t="s">
        <v>1315</v>
      </c>
      <c r="R624" s="8" t="s">
        <v>908</v>
      </c>
      <c r="S624" s="8" t="s">
        <v>1316</v>
      </c>
      <c r="T624" s="8" t="s">
        <v>201</v>
      </c>
      <c r="U624" s="8" t="s">
        <v>191</v>
      </c>
      <c r="W624" s="8" t="s">
        <v>203</v>
      </c>
      <c r="X624" s="8" t="s">
        <v>229</v>
      </c>
      <c r="Y624" s="8">
        <v>1</v>
      </c>
      <c r="Z624" s="8">
        <v>1</v>
      </c>
      <c r="AA624" s="8">
        <v>0</v>
      </c>
      <c r="AB624" s="8">
        <v>0</v>
      </c>
      <c r="AC624" s="8">
        <v>0</v>
      </c>
      <c r="AD624" s="8">
        <v>0</v>
      </c>
      <c r="AE624" s="8">
        <v>0</v>
      </c>
      <c r="AF624" s="8">
        <f t="shared" si="36"/>
        <v>1</v>
      </c>
      <c r="AG624" s="8">
        <f t="shared" si="37"/>
        <v>0</v>
      </c>
      <c r="AH624" s="8">
        <f t="shared" si="38"/>
        <v>1</v>
      </c>
      <c r="AI624" s="8">
        <f t="shared" si="39"/>
        <v>0</v>
      </c>
      <c r="AJ624" s="8" t="s">
        <v>658</v>
      </c>
      <c r="AK624" s="8" t="s">
        <v>1317</v>
      </c>
      <c r="AL624" s="8" t="s">
        <v>647</v>
      </c>
    </row>
    <row r="625" spans="1:38" x14ac:dyDescent="0.35">
      <c r="A625" s="8">
        <v>448428</v>
      </c>
      <c r="B625" s="8">
        <v>129469</v>
      </c>
      <c r="C625" s="8" t="s">
        <v>188</v>
      </c>
      <c r="E625" s="8" t="s">
        <v>1318</v>
      </c>
      <c r="H625" s="8" t="s">
        <v>293</v>
      </c>
      <c r="I625" s="60">
        <v>45713</v>
      </c>
      <c r="J625" s="8" t="s">
        <v>202</v>
      </c>
      <c r="K625" s="8" t="s">
        <v>192</v>
      </c>
      <c r="L625" s="8" t="s">
        <v>193</v>
      </c>
      <c r="M625" s="8" t="s">
        <v>194</v>
      </c>
      <c r="N625" s="8" t="s">
        <v>195</v>
      </c>
      <c r="O625" s="8" t="s">
        <v>210</v>
      </c>
      <c r="P625" s="8" t="s">
        <v>1319</v>
      </c>
      <c r="R625" s="8" t="s">
        <v>188</v>
      </c>
      <c r="S625" s="8" t="s">
        <v>1320</v>
      </c>
      <c r="T625" s="8" t="s">
        <v>201</v>
      </c>
      <c r="U625" s="8" t="s">
        <v>202</v>
      </c>
      <c r="W625" s="8" t="s">
        <v>207</v>
      </c>
      <c r="X625" s="8" t="s">
        <v>231</v>
      </c>
      <c r="Y625" s="8">
        <v>6</v>
      </c>
      <c r="Z625" s="8">
        <v>6</v>
      </c>
      <c r="AA625" s="8">
        <v>0</v>
      </c>
      <c r="AB625" s="8">
        <v>0</v>
      </c>
      <c r="AC625" s="8">
        <v>0</v>
      </c>
      <c r="AD625" s="8">
        <v>0</v>
      </c>
      <c r="AE625" s="8">
        <v>0</v>
      </c>
      <c r="AF625" s="8">
        <f t="shared" si="36"/>
        <v>6</v>
      </c>
      <c r="AG625" s="8">
        <f t="shared" si="37"/>
        <v>0</v>
      </c>
      <c r="AH625" s="8">
        <f t="shared" si="38"/>
        <v>6</v>
      </c>
      <c r="AI625" s="8">
        <f t="shared" si="39"/>
        <v>0</v>
      </c>
      <c r="AJ625" s="8" t="s">
        <v>188</v>
      </c>
      <c r="AK625" s="8" t="s">
        <v>217</v>
      </c>
      <c r="AL625" s="8" t="s">
        <v>647</v>
      </c>
    </row>
    <row r="626" spans="1:38" x14ac:dyDescent="0.35">
      <c r="A626" s="8">
        <v>448428</v>
      </c>
      <c r="B626" s="8">
        <v>129469</v>
      </c>
      <c r="C626" s="8" t="s">
        <v>188</v>
      </c>
      <c r="E626" s="8" t="s">
        <v>1318</v>
      </c>
      <c r="H626" s="8" t="s">
        <v>293</v>
      </c>
      <c r="I626" s="60">
        <v>45713</v>
      </c>
      <c r="J626" s="8" t="s">
        <v>202</v>
      </c>
      <c r="K626" s="8" t="s">
        <v>192</v>
      </c>
      <c r="L626" s="8" t="s">
        <v>193</v>
      </c>
      <c r="M626" s="8" t="s">
        <v>194</v>
      </c>
      <c r="N626" s="8" t="s">
        <v>195</v>
      </c>
      <c r="O626" s="8" t="s">
        <v>210</v>
      </c>
      <c r="P626" s="8" t="s">
        <v>1319</v>
      </c>
      <c r="R626" s="8" t="s">
        <v>188</v>
      </c>
      <c r="S626" s="8" t="s">
        <v>1320</v>
      </c>
      <c r="T626" s="8" t="s">
        <v>201</v>
      </c>
      <c r="U626" s="8" t="s">
        <v>202</v>
      </c>
      <c r="W626" s="8" t="s">
        <v>207</v>
      </c>
      <c r="X626" s="8" t="s">
        <v>204</v>
      </c>
      <c r="Y626" s="8">
        <v>6</v>
      </c>
      <c r="Z626" s="8">
        <v>6</v>
      </c>
      <c r="AA626" s="8">
        <v>0</v>
      </c>
      <c r="AB626" s="8">
        <v>0</v>
      </c>
      <c r="AC626" s="8">
        <v>0</v>
      </c>
      <c r="AD626" s="8">
        <v>0</v>
      </c>
      <c r="AE626" s="8">
        <v>0</v>
      </c>
      <c r="AF626" s="8">
        <f t="shared" si="36"/>
        <v>6</v>
      </c>
      <c r="AG626" s="8">
        <f t="shared" si="37"/>
        <v>0</v>
      </c>
      <c r="AH626" s="8">
        <f t="shared" si="38"/>
        <v>6</v>
      </c>
      <c r="AI626" s="8">
        <f t="shared" si="39"/>
        <v>0</v>
      </c>
      <c r="AJ626" s="8" t="s">
        <v>188</v>
      </c>
      <c r="AK626" s="8" t="s">
        <v>217</v>
      </c>
      <c r="AL626" s="8" t="s">
        <v>647</v>
      </c>
    </row>
    <row r="627" spans="1:38" x14ac:dyDescent="0.35">
      <c r="A627" s="8">
        <v>466870</v>
      </c>
      <c r="B627" s="8">
        <v>111026</v>
      </c>
      <c r="C627" s="8" t="s">
        <v>188</v>
      </c>
      <c r="E627" s="8" t="s">
        <v>1321</v>
      </c>
      <c r="H627" s="8" t="s">
        <v>293</v>
      </c>
      <c r="I627" s="60">
        <v>45708</v>
      </c>
      <c r="J627" s="8" t="s">
        <v>202</v>
      </c>
      <c r="K627" s="8" t="s">
        <v>213</v>
      </c>
      <c r="L627" s="8" t="s">
        <v>193</v>
      </c>
      <c r="M627" s="8" t="s">
        <v>223</v>
      </c>
      <c r="N627" s="8" t="s">
        <v>195</v>
      </c>
      <c r="O627" s="8" t="s">
        <v>210</v>
      </c>
      <c r="P627" s="8" t="s">
        <v>1322</v>
      </c>
      <c r="R627" s="8" t="s">
        <v>226</v>
      </c>
      <c r="S627" s="8" t="s">
        <v>1323</v>
      </c>
      <c r="T627" s="8" t="s">
        <v>201</v>
      </c>
      <c r="U627" s="8" t="s">
        <v>191</v>
      </c>
      <c r="W627" s="8" t="s">
        <v>203</v>
      </c>
      <c r="X627" s="8" t="s">
        <v>231</v>
      </c>
      <c r="Y627" s="8">
        <v>1</v>
      </c>
      <c r="Z627" s="8">
        <v>1</v>
      </c>
      <c r="AA627" s="8">
        <v>0</v>
      </c>
      <c r="AB627" s="8">
        <v>0</v>
      </c>
      <c r="AC627" s="8">
        <v>0</v>
      </c>
      <c r="AD627" s="8">
        <v>0</v>
      </c>
      <c r="AE627" s="8">
        <v>0</v>
      </c>
      <c r="AF627" s="8">
        <f t="shared" si="36"/>
        <v>1</v>
      </c>
      <c r="AG627" s="8">
        <f t="shared" si="37"/>
        <v>0</v>
      </c>
      <c r="AH627" s="8">
        <f t="shared" si="38"/>
        <v>1</v>
      </c>
      <c r="AI627" s="8">
        <f t="shared" si="39"/>
        <v>0</v>
      </c>
      <c r="AJ627" s="8" t="s">
        <v>658</v>
      </c>
      <c r="AK627" s="8" t="s">
        <v>241</v>
      </c>
      <c r="AL627" s="8" t="s">
        <v>647</v>
      </c>
    </row>
    <row r="628" spans="1:38" x14ac:dyDescent="0.35">
      <c r="A628" s="8">
        <v>447942</v>
      </c>
      <c r="B628" s="8">
        <v>129428</v>
      </c>
      <c r="C628" s="8" t="s">
        <v>188</v>
      </c>
      <c r="E628" s="8" t="s">
        <v>1324</v>
      </c>
      <c r="H628" s="8" t="s">
        <v>293</v>
      </c>
      <c r="I628" s="60">
        <v>45744</v>
      </c>
      <c r="J628" s="8" t="s">
        <v>202</v>
      </c>
      <c r="K628" s="8" t="s">
        <v>213</v>
      </c>
      <c r="L628" s="8" t="s">
        <v>193</v>
      </c>
      <c r="M628" s="8" t="s">
        <v>194</v>
      </c>
      <c r="N628" s="8" t="s">
        <v>195</v>
      </c>
      <c r="O628" s="8" t="s">
        <v>210</v>
      </c>
      <c r="P628" s="8" t="s">
        <v>1325</v>
      </c>
      <c r="R628" s="8" t="s">
        <v>188</v>
      </c>
      <c r="S628" s="8" t="s">
        <v>1326</v>
      </c>
      <c r="T628" s="8" t="s">
        <v>201</v>
      </c>
      <c r="U628" s="8" t="s">
        <v>202</v>
      </c>
      <c r="W628" s="8" t="s">
        <v>203</v>
      </c>
      <c r="X628" s="8" t="s">
        <v>206</v>
      </c>
      <c r="Y628" s="8">
        <v>1</v>
      </c>
      <c r="Z628" s="8">
        <v>1</v>
      </c>
      <c r="AA628" s="8">
        <v>0</v>
      </c>
      <c r="AB628" s="8">
        <v>0</v>
      </c>
      <c r="AC628" s="8">
        <v>0</v>
      </c>
      <c r="AD628" s="8">
        <v>0</v>
      </c>
      <c r="AE628" s="8">
        <v>0</v>
      </c>
      <c r="AF628" s="8">
        <f t="shared" si="36"/>
        <v>1</v>
      </c>
      <c r="AG628" s="8">
        <f t="shared" si="37"/>
        <v>0</v>
      </c>
      <c r="AH628" s="8">
        <f t="shared" si="38"/>
        <v>1</v>
      </c>
      <c r="AI628" s="8">
        <f t="shared" si="39"/>
        <v>0</v>
      </c>
      <c r="AJ628" s="8" t="s">
        <v>188</v>
      </c>
      <c r="AK628" s="8" t="s">
        <v>217</v>
      </c>
      <c r="AL628" s="8" t="s">
        <v>647</v>
      </c>
    </row>
    <row r="629" spans="1:38" x14ac:dyDescent="0.35">
      <c r="A629" s="8">
        <v>446467</v>
      </c>
      <c r="B629" s="8">
        <v>124745</v>
      </c>
      <c r="C629" s="8" t="s">
        <v>188</v>
      </c>
      <c r="E629" s="8" t="s">
        <v>1327</v>
      </c>
      <c r="H629" s="8" t="s">
        <v>190</v>
      </c>
      <c r="I629" s="60">
        <v>45730</v>
      </c>
      <c r="J629" s="8" t="s">
        <v>202</v>
      </c>
      <c r="K629" s="8" t="s">
        <v>213</v>
      </c>
      <c r="L629" s="8" t="s">
        <v>193</v>
      </c>
      <c r="M629" s="8" t="s">
        <v>195</v>
      </c>
      <c r="N629" s="8" t="s">
        <v>195</v>
      </c>
      <c r="O629" s="8" t="s">
        <v>224</v>
      </c>
      <c r="P629" s="8" t="s">
        <v>1328</v>
      </c>
      <c r="Q629" s="8" t="s">
        <v>478</v>
      </c>
      <c r="R629" s="8" t="s">
        <v>188</v>
      </c>
      <c r="S629" s="8" t="s">
        <v>1329</v>
      </c>
      <c r="T629" s="8" t="s">
        <v>201</v>
      </c>
      <c r="U629" s="8" t="s">
        <v>191</v>
      </c>
      <c r="W629" s="8" t="s">
        <v>203</v>
      </c>
      <c r="X629" s="8" t="s">
        <v>211</v>
      </c>
      <c r="Y629" s="8">
        <v>1</v>
      </c>
      <c r="Z629" s="8">
        <v>1</v>
      </c>
      <c r="AA629" s="8">
        <v>0</v>
      </c>
      <c r="AB629" s="8">
        <v>0</v>
      </c>
      <c r="AC629" s="8">
        <v>0</v>
      </c>
      <c r="AD629" s="8">
        <v>0</v>
      </c>
      <c r="AE629" s="8">
        <v>0</v>
      </c>
      <c r="AF629" s="8">
        <f t="shared" si="36"/>
        <v>1</v>
      </c>
      <c r="AG629" s="8">
        <f t="shared" si="37"/>
        <v>0</v>
      </c>
      <c r="AH629" s="8">
        <f t="shared" si="38"/>
        <v>1</v>
      </c>
      <c r="AI629" s="8">
        <f t="shared" si="39"/>
        <v>0</v>
      </c>
      <c r="AJ629" s="8" t="s">
        <v>938</v>
      </c>
      <c r="AK629" s="8" t="s">
        <v>360</v>
      </c>
      <c r="AL629" s="8" t="s">
        <v>647</v>
      </c>
    </row>
    <row r="630" spans="1:38" x14ac:dyDescent="0.35">
      <c r="A630" s="8">
        <v>448961</v>
      </c>
      <c r="B630" s="8">
        <v>130019</v>
      </c>
      <c r="C630" s="8" t="s">
        <v>188</v>
      </c>
      <c r="E630" s="8" t="s">
        <v>1330</v>
      </c>
      <c r="H630" s="8" t="s">
        <v>190</v>
      </c>
      <c r="I630" s="60">
        <v>45744</v>
      </c>
      <c r="J630" s="8" t="s">
        <v>202</v>
      </c>
      <c r="K630" s="8" t="s">
        <v>213</v>
      </c>
      <c r="L630" s="8" t="s">
        <v>193</v>
      </c>
      <c r="M630" s="8" t="s">
        <v>195</v>
      </c>
      <c r="N630" s="8" t="s">
        <v>195</v>
      </c>
      <c r="O630" s="8" t="s">
        <v>196</v>
      </c>
      <c r="P630" s="8" t="s">
        <v>1331</v>
      </c>
      <c r="R630" s="8" t="s">
        <v>188</v>
      </c>
      <c r="S630" s="8" t="s">
        <v>1332</v>
      </c>
      <c r="T630" s="8" t="s">
        <v>201</v>
      </c>
      <c r="U630" s="8" t="s">
        <v>202</v>
      </c>
      <c r="W630" s="8" t="s">
        <v>203</v>
      </c>
      <c r="X630" s="8" t="s">
        <v>211</v>
      </c>
      <c r="Y630" s="8">
        <v>1</v>
      </c>
      <c r="Z630" s="8">
        <v>1</v>
      </c>
      <c r="AA630" s="8">
        <v>0</v>
      </c>
      <c r="AB630" s="8">
        <v>0</v>
      </c>
      <c r="AC630" s="8">
        <v>0</v>
      </c>
      <c r="AD630" s="8">
        <v>0</v>
      </c>
      <c r="AE630" s="8">
        <v>0</v>
      </c>
      <c r="AF630" s="8">
        <f t="shared" si="36"/>
        <v>1</v>
      </c>
      <c r="AG630" s="8">
        <f t="shared" si="37"/>
        <v>0</v>
      </c>
      <c r="AH630" s="8">
        <f t="shared" si="38"/>
        <v>1</v>
      </c>
      <c r="AI630" s="8">
        <f t="shared" si="39"/>
        <v>0</v>
      </c>
      <c r="AJ630" s="8" t="s">
        <v>658</v>
      </c>
      <c r="AK630" s="8" t="s">
        <v>241</v>
      </c>
      <c r="AL630" s="8" t="s">
        <v>647</v>
      </c>
    </row>
    <row r="631" spans="1:38" x14ac:dyDescent="0.35">
      <c r="A631" s="8">
        <v>448961</v>
      </c>
      <c r="B631" s="8">
        <v>130019</v>
      </c>
      <c r="C631" s="8" t="s">
        <v>188</v>
      </c>
      <c r="E631" s="8" t="s">
        <v>1330</v>
      </c>
      <c r="H631" s="8" t="s">
        <v>190</v>
      </c>
      <c r="I631" s="60">
        <v>45744</v>
      </c>
      <c r="J631" s="8" t="s">
        <v>202</v>
      </c>
      <c r="K631" s="8" t="s">
        <v>213</v>
      </c>
      <c r="L631" s="8" t="s">
        <v>193</v>
      </c>
      <c r="M631" s="8" t="s">
        <v>195</v>
      </c>
      <c r="N631" s="8" t="s">
        <v>195</v>
      </c>
      <c r="O631" s="8" t="s">
        <v>196</v>
      </c>
      <c r="P631" s="8" t="s">
        <v>1331</v>
      </c>
      <c r="R631" s="8" t="s">
        <v>188</v>
      </c>
      <c r="S631" s="8" t="s">
        <v>1332</v>
      </c>
      <c r="T631" s="8" t="s">
        <v>201</v>
      </c>
      <c r="U631" s="8" t="s">
        <v>202</v>
      </c>
      <c r="W631" s="8" t="s">
        <v>203</v>
      </c>
      <c r="X631" s="8" t="s">
        <v>554</v>
      </c>
      <c r="Y631" s="8">
        <v>0</v>
      </c>
      <c r="Z631" s="8">
        <v>0</v>
      </c>
      <c r="AA631" s="8">
        <v>0</v>
      </c>
      <c r="AB631" s="8">
        <v>0</v>
      </c>
      <c r="AC631" s="8">
        <v>1</v>
      </c>
      <c r="AD631" s="8">
        <v>1</v>
      </c>
      <c r="AE631" s="8">
        <v>0</v>
      </c>
      <c r="AF631" s="8">
        <f t="shared" si="36"/>
        <v>0</v>
      </c>
      <c r="AG631" s="8">
        <f t="shared" si="37"/>
        <v>1</v>
      </c>
      <c r="AH631" s="8">
        <f t="shared" si="38"/>
        <v>-1</v>
      </c>
      <c r="AI631" s="8">
        <f t="shared" si="39"/>
        <v>0</v>
      </c>
      <c r="AJ631" s="8" t="s">
        <v>658</v>
      </c>
      <c r="AK631" s="8" t="s">
        <v>241</v>
      </c>
      <c r="AL631" s="8" t="s">
        <v>647</v>
      </c>
    </row>
    <row r="632" spans="1:38" x14ac:dyDescent="0.35">
      <c r="A632" s="8">
        <v>447659</v>
      </c>
      <c r="B632" s="8">
        <v>128810</v>
      </c>
      <c r="C632" s="8" t="s">
        <v>188</v>
      </c>
      <c r="E632" s="8" t="s">
        <v>1333</v>
      </c>
      <c r="H632" s="8" t="s">
        <v>190</v>
      </c>
      <c r="I632" s="60">
        <v>45730</v>
      </c>
      <c r="J632" s="8" t="s">
        <v>202</v>
      </c>
      <c r="K632" s="8" t="s">
        <v>213</v>
      </c>
      <c r="L632" s="8" t="s">
        <v>193</v>
      </c>
      <c r="M632" s="8" t="s">
        <v>195</v>
      </c>
      <c r="N632" s="8" t="s">
        <v>195</v>
      </c>
      <c r="O632" s="8" t="s">
        <v>224</v>
      </c>
      <c r="P632" s="8" t="s">
        <v>1334</v>
      </c>
      <c r="R632" s="8" t="s">
        <v>188</v>
      </c>
      <c r="S632" s="8" t="s">
        <v>1335</v>
      </c>
      <c r="T632" s="8" t="s">
        <v>201</v>
      </c>
      <c r="U632" s="8" t="s">
        <v>191</v>
      </c>
      <c r="W632" s="8" t="s">
        <v>203</v>
      </c>
      <c r="X632" s="8" t="s">
        <v>211</v>
      </c>
      <c r="Y632" s="8">
        <v>1</v>
      </c>
      <c r="Z632" s="8">
        <v>1</v>
      </c>
      <c r="AA632" s="8">
        <v>0</v>
      </c>
      <c r="AB632" s="8">
        <v>0</v>
      </c>
      <c r="AC632" s="8">
        <v>0</v>
      </c>
      <c r="AD632" s="8">
        <v>0</v>
      </c>
      <c r="AE632" s="8">
        <v>0</v>
      </c>
      <c r="AF632" s="8">
        <f t="shared" si="36"/>
        <v>1</v>
      </c>
      <c r="AG632" s="8">
        <f t="shared" si="37"/>
        <v>0</v>
      </c>
      <c r="AH632" s="8">
        <f t="shared" si="38"/>
        <v>1</v>
      </c>
      <c r="AI632" s="8">
        <f t="shared" si="39"/>
        <v>0</v>
      </c>
      <c r="AJ632" s="8" t="s">
        <v>188</v>
      </c>
      <c r="AK632" s="8" t="s">
        <v>217</v>
      </c>
      <c r="AL632" s="8" t="s">
        <v>647</v>
      </c>
    </row>
    <row r="633" spans="1:38" x14ac:dyDescent="0.35">
      <c r="A633" s="8">
        <v>446950</v>
      </c>
      <c r="B633" s="8">
        <v>129787</v>
      </c>
      <c r="C633" s="8" t="s">
        <v>188</v>
      </c>
      <c r="E633" s="8" t="s">
        <v>1336</v>
      </c>
      <c r="H633" s="8" t="s">
        <v>190</v>
      </c>
      <c r="I633" s="60">
        <v>45741</v>
      </c>
      <c r="J633" s="8" t="s">
        <v>202</v>
      </c>
      <c r="K633" s="8" t="s">
        <v>213</v>
      </c>
      <c r="L633" s="8" t="s">
        <v>193</v>
      </c>
      <c r="M633" s="8" t="s">
        <v>195</v>
      </c>
      <c r="N633" s="8" t="s">
        <v>195</v>
      </c>
      <c r="O633" s="8" t="s">
        <v>224</v>
      </c>
      <c r="P633" s="8" t="s">
        <v>1337</v>
      </c>
      <c r="R633" s="8" t="s">
        <v>188</v>
      </c>
      <c r="S633" s="8" t="s">
        <v>454</v>
      </c>
      <c r="T633" s="8" t="s">
        <v>201</v>
      </c>
      <c r="U633" s="8" t="s">
        <v>191</v>
      </c>
      <c r="W633" s="8" t="s">
        <v>203</v>
      </c>
      <c r="X633" s="8" t="s">
        <v>204</v>
      </c>
      <c r="Y633" s="8">
        <v>1</v>
      </c>
      <c r="Z633" s="8">
        <v>1</v>
      </c>
      <c r="AA633" s="8">
        <v>0</v>
      </c>
      <c r="AB633" s="8">
        <v>0</v>
      </c>
      <c r="AC633" s="8">
        <v>0</v>
      </c>
      <c r="AD633" s="8">
        <v>0</v>
      </c>
      <c r="AE633" s="8">
        <v>0</v>
      </c>
      <c r="AF633" s="8">
        <f t="shared" si="36"/>
        <v>1</v>
      </c>
      <c r="AG633" s="8">
        <f t="shared" si="37"/>
        <v>0</v>
      </c>
      <c r="AH633" s="8">
        <f t="shared" si="38"/>
        <v>1</v>
      </c>
      <c r="AI633" s="8">
        <f t="shared" si="39"/>
        <v>0</v>
      </c>
      <c r="AJ633" s="8" t="s">
        <v>188</v>
      </c>
      <c r="AK633" s="8" t="s">
        <v>217</v>
      </c>
      <c r="AL633" s="8" t="s">
        <v>647</v>
      </c>
    </row>
    <row r="634" spans="1:38" x14ac:dyDescent="0.35">
      <c r="A634" s="8">
        <v>457069</v>
      </c>
      <c r="B634" s="8">
        <v>114413</v>
      </c>
      <c r="C634" s="8" t="s">
        <v>188</v>
      </c>
      <c r="E634" s="8" t="s">
        <v>1338</v>
      </c>
      <c r="H634" s="8" t="s">
        <v>190</v>
      </c>
      <c r="I634" s="60">
        <v>45729</v>
      </c>
      <c r="J634" s="8" t="s">
        <v>202</v>
      </c>
      <c r="K634" s="8" t="s">
        <v>213</v>
      </c>
      <c r="L634" s="8" t="s">
        <v>193</v>
      </c>
      <c r="M634" s="8" t="s">
        <v>195</v>
      </c>
      <c r="N634" s="8" t="s">
        <v>195</v>
      </c>
      <c r="O634" s="8" t="s">
        <v>224</v>
      </c>
      <c r="P634" s="8" t="s">
        <v>1339</v>
      </c>
      <c r="Q634" s="8" t="s">
        <v>335</v>
      </c>
      <c r="R634" s="8" t="s">
        <v>319</v>
      </c>
      <c r="S634" s="8" t="s">
        <v>1340</v>
      </c>
      <c r="T634" s="8" t="s">
        <v>201</v>
      </c>
      <c r="U634" s="8" t="s">
        <v>191</v>
      </c>
      <c r="W634" s="8" t="s">
        <v>203</v>
      </c>
      <c r="X634" s="8" t="s">
        <v>211</v>
      </c>
      <c r="Y634" s="8">
        <v>2</v>
      </c>
      <c r="Z634" s="8">
        <v>2</v>
      </c>
      <c r="AA634" s="8">
        <v>0</v>
      </c>
      <c r="AB634" s="8">
        <v>0</v>
      </c>
      <c r="AC634" s="8">
        <v>0</v>
      </c>
      <c r="AD634" s="8">
        <v>0</v>
      </c>
      <c r="AE634" s="8">
        <v>0</v>
      </c>
      <c r="AF634" s="8">
        <f t="shared" si="36"/>
        <v>2</v>
      </c>
      <c r="AG634" s="8">
        <f t="shared" si="37"/>
        <v>0</v>
      </c>
      <c r="AH634" s="8">
        <f t="shared" si="38"/>
        <v>2</v>
      </c>
      <c r="AI634" s="8">
        <f t="shared" si="39"/>
        <v>0</v>
      </c>
      <c r="AJ634" s="8" t="s">
        <v>335</v>
      </c>
      <c r="AK634" s="8" t="s">
        <v>322</v>
      </c>
      <c r="AL634" s="8" t="s">
        <v>647</v>
      </c>
    </row>
    <row r="635" spans="1:38" x14ac:dyDescent="0.35">
      <c r="A635" s="8">
        <v>445143</v>
      </c>
      <c r="B635" s="8">
        <v>129132</v>
      </c>
      <c r="C635" s="8" t="s">
        <v>188</v>
      </c>
      <c r="E635" s="8" t="s">
        <v>1341</v>
      </c>
      <c r="H635" s="8" t="s">
        <v>293</v>
      </c>
      <c r="I635" s="60">
        <v>45737</v>
      </c>
      <c r="J635" s="8" t="s">
        <v>202</v>
      </c>
      <c r="K635" s="8" t="s">
        <v>213</v>
      </c>
      <c r="L635" s="8" t="s">
        <v>193</v>
      </c>
      <c r="M635" s="8" t="s">
        <v>223</v>
      </c>
      <c r="N635" s="8" t="s">
        <v>195</v>
      </c>
      <c r="O635" s="8" t="s">
        <v>210</v>
      </c>
      <c r="P635" s="8" t="s">
        <v>1342</v>
      </c>
      <c r="R635" s="8" t="s">
        <v>188</v>
      </c>
      <c r="S635" s="8" t="s">
        <v>1343</v>
      </c>
      <c r="T635" s="8" t="s">
        <v>201</v>
      </c>
      <c r="U635" s="8" t="s">
        <v>191</v>
      </c>
      <c r="W635" s="8" t="s">
        <v>203</v>
      </c>
      <c r="X635" s="8" t="s">
        <v>206</v>
      </c>
      <c r="Y635" s="8">
        <v>1</v>
      </c>
      <c r="Z635" s="8">
        <v>1</v>
      </c>
      <c r="AA635" s="8">
        <v>0</v>
      </c>
      <c r="AB635" s="8">
        <v>0</v>
      </c>
      <c r="AC635" s="8">
        <v>0</v>
      </c>
      <c r="AD635" s="8">
        <v>0</v>
      </c>
      <c r="AE635" s="8">
        <v>0</v>
      </c>
      <c r="AF635" s="8">
        <f t="shared" si="36"/>
        <v>1</v>
      </c>
      <c r="AG635" s="8">
        <f t="shared" si="37"/>
        <v>0</v>
      </c>
      <c r="AH635" s="8">
        <f t="shared" si="38"/>
        <v>1</v>
      </c>
      <c r="AI635" s="8">
        <f t="shared" si="39"/>
        <v>0</v>
      </c>
      <c r="AJ635" s="8" t="s">
        <v>658</v>
      </c>
      <c r="AK635" s="8" t="s">
        <v>241</v>
      </c>
      <c r="AL635" s="8" t="s">
        <v>647</v>
      </c>
    </row>
    <row r="636" spans="1:38" x14ac:dyDescent="0.35">
      <c r="X636" s="28" t="s">
        <v>1344</v>
      </c>
      <c r="AH636" s="28">
        <f>SUM(AH7:AH635)</f>
        <v>5030</v>
      </c>
    </row>
    <row r="637" spans="1:38" x14ac:dyDescent="0.35">
      <c r="X637" s="28" t="s">
        <v>606</v>
      </c>
      <c r="AH637" s="28">
        <f>ROUND('[2]Student and C2'!AE16/1.4,0)</f>
        <v>104</v>
      </c>
    </row>
    <row r="638" spans="1:38" s="28" customFormat="1" x14ac:dyDescent="0.35">
      <c r="A638" s="28" t="s">
        <v>1345</v>
      </c>
    </row>
    <row r="640" spans="1:38" s="28" customFormat="1" x14ac:dyDescent="0.35">
      <c r="D640" s="28" t="s">
        <v>1346</v>
      </c>
      <c r="E640" s="28" t="s">
        <v>1347</v>
      </c>
      <c r="G640" s="66" t="s">
        <v>23</v>
      </c>
      <c r="I640" s="28" t="s">
        <v>1391</v>
      </c>
      <c r="AH640" s="28" t="s">
        <v>23</v>
      </c>
    </row>
    <row r="642" spans="2:34" x14ac:dyDescent="0.35">
      <c r="B642" s="8" t="s">
        <v>0</v>
      </c>
      <c r="D642" s="8">
        <f>SUMIF($AJ$7:$AJ$635, $B642, $AH$7:$AH$635)</f>
        <v>1496</v>
      </c>
      <c r="E642" s="8">
        <f>52+14</f>
        <v>66</v>
      </c>
      <c r="G642" s="8">
        <f>SUBTOTAL(9,D642:E642)</f>
        <v>1562</v>
      </c>
      <c r="I642" s="28" t="s">
        <v>123</v>
      </c>
      <c r="L642" s="8">
        <f>SUMIF($K$7:$K$635, $I642, $AH$7:$AH$635)</f>
        <v>4739</v>
      </c>
      <c r="P642" s="8">
        <f>D642+E642</f>
        <v>1562</v>
      </c>
      <c r="AH642" s="8">
        <f>AG642</f>
        <v>0</v>
      </c>
    </row>
    <row r="643" spans="2:34" x14ac:dyDescent="0.35">
      <c r="B643" s="8" t="s">
        <v>2</v>
      </c>
      <c r="D643" s="8">
        <f t="shared" ref="D643:D675" si="40">SUMIF($AJ$7:$AJ$635, $B643, $AH$7:$AH$635)</f>
        <v>1001</v>
      </c>
      <c r="E643" s="8">
        <v>0</v>
      </c>
      <c r="G643" s="8">
        <f t="shared" ref="G643:G659" si="41">SUBTOTAL(9,D643:E643)</f>
        <v>1001</v>
      </c>
      <c r="I643" s="28" t="s">
        <v>47</v>
      </c>
      <c r="L643" s="8">
        <f>SUMIF($K$7:$K$635, $I643, $AH$7:$AH$635)</f>
        <v>291</v>
      </c>
      <c r="P643" s="8">
        <f t="shared" ref="P643:P658" si="42">D643+E643</f>
        <v>1001</v>
      </c>
    </row>
    <row r="644" spans="2:34" x14ac:dyDescent="0.35">
      <c r="B644" s="8" t="s">
        <v>1</v>
      </c>
      <c r="D644" s="8">
        <f t="shared" si="40"/>
        <v>1618</v>
      </c>
      <c r="E644" s="8">
        <v>0</v>
      </c>
      <c r="G644" s="8">
        <f t="shared" si="41"/>
        <v>1618</v>
      </c>
      <c r="I644" s="28" t="s">
        <v>23</v>
      </c>
      <c r="L644" s="8">
        <f>SUM(L642:L643)</f>
        <v>5030</v>
      </c>
      <c r="P644" s="8">
        <f t="shared" si="42"/>
        <v>1618</v>
      </c>
    </row>
    <row r="645" spans="2:34" x14ac:dyDescent="0.35">
      <c r="B645" s="8" t="s">
        <v>50</v>
      </c>
      <c r="D645" s="8">
        <v>84</v>
      </c>
      <c r="E645" s="8">
        <v>0</v>
      </c>
      <c r="G645" s="8">
        <f t="shared" si="41"/>
        <v>84</v>
      </c>
      <c r="P645" s="8">
        <f t="shared" si="42"/>
        <v>84</v>
      </c>
    </row>
    <row r="646" spans="2:34" x14ac:dyDescent="0.35">
      <c r="B646" s="8" t="s">
        <v>3</v>
      </c>
      <c r="D646" s="8">
        <f t="shared" si="40"/>
        <v>105</v>
      </c>
      <c r="E646" s="8">
        <v>47</v>
      </c>
      <c r="G646" s="8">
        <f t="shared" si="41"/>
        <v>152</v>
      </c>
      <c r="P646" s="8">
        <f t="shared" si="42"/>
        <v>152</v>
      </c>
    </row>
    <row r="647" spans="2:34" x14ac:dyDescent="0.35">
      <c r="B647" s="8" t="s">
        <v>4</v>
      </c>
      <c r="D647" s="8">
        <f t="shared" si="40"/>
        <v>344</v>
      </c>
      <c r="E647" s="8">
        <v>0</v>
      </c>
      <c r="G647" s="8">
        <f t="shared" si="41"/>
        <v>344</v>
      </c>
      <c r="P647" s="8">
        <f t="shared" si="42"/>
        <v>344</v>
      </c>
    </row>
    <row r="648" spans="2:34" x14ac:dyDescent="0.35">
      <c r="B648" s="8" t="s">
        <v>5</v>
      </c>
      <c r="D648" s="8">
        <f t="shared" si="40"/>
        <v>5</v>
      </c>
      <c r="E648" s="8">
        <v>0</v>
      </c>
      <c r="G648" s="8">
        <f t="shared" si="41"/>
        <v>5</v>
      </c>
      <c r="P648" s="8">
        <f t="shared" si="42"/>
        <v>5</v>
      </c>
    </row>
    <row r="649" spans="2:34" x14ac:dyDescent="0.35">
      <c r="B649" s="8" t="s">
        <v>6</v>
      </c>
      <c r="D649" s="8">
        <f t="shared" si="40"/>
        <v>29</v>
      </c>
      <c r="E649" s="8">
        <v>0</v>
      </c>
      <c r="G649" s="8">
        <f t="shared" si="41"/>
        <v>29</v>
      </c>
      <c r="P649" s="8">
        <f t="shared" si="42"/>
        <v>29</v>
      </c>
    </row>
    <row r="650" spans="2:34" x14ac:dyDescent="0.35">
      <c r="B650" s="8" t="s">
        <v>7</v>
      </c>
      <c r="D650" s="8">
        <f t="shared" si="40"/>
        <v>10</v>
      </c>
      <c r="E650" s="8">
        <v>0</v>
      </c>
      <c r="G650" s="8">
        <f t="shared" si="41"/>
        <v>10</v>
      </c>
      <c r="P650" s="8">
        <f t="shared" si="42"/>
        <v>10</v>
      </c>
    </row>
    <row r="651" spans="2:34" x14ac:dyDescent="0.35">
      <c r="B651" s="8" t="s">
        <v>13</v>
      </c>
      <c r="D651" s="8">
        <f>SUMIF($AJ$7:$AJ$635, $B651, $AH$7:$AH$635)</f>
        <v>53</v>
      </c>
      <c r="E651" s="8">
        <v>0</v>
      </c>
      <c r="G651" s="8">
        <f t="shared" si="41"/>
        <v>53</v>
      </c>
      <c r="P651" s="8">
        <f t="shared" si="42"/>
        <v>53</v>
      </c>
    </row>
    <row r="652" spans="2:34" x14ac:dyDescent="0.35">
      <c r="B652" s="8" t="s">
        <v>8</v>
      </c>
      <c r="D652" s="8">
        <f t="shared" si="40"/>
        <v>4</v>
      </c>
      <c r="E652" s="8">
        <v>0</v>
      </c>
      <c r="G652" s="8">
        <f t="shared" si="41"/>
        <v>4</v>
      </c>
      <c r="P652" s="8">
        <f t="shared" si="42"/>
        <v>4</v>
      </c>
    </row>
    <row r="653" spans="2:34" x14ac:dyDescent="0.35">
      <c r="B653" s="8" t="s">
        <v>35</v>
      </c>
      <c r="D653" s="8">
        <f t="shared" si="40"/>
        <v>4</v>
      </c>
      <c r="E653" s="8">
        <v>0</v>
      </c>
      <c r="G653" s="8">
        <f t="shared" si="41"/>
        <v>4</v>
      </c>
      <c r="P653" s="8">
        <f t="shared" si="42"/>
        <v>4</v>
      </c>
    </row>
    <row r="654" spans="2:34" x14ac:dyDescent="0.35">
      <c r="B654" s="8" t="s">
        <v>9</v>
      </c>
      <c r="D654" s="8">
        <f t="shared" si="40"/>
        <v>0</v>
      </c>
      <c r="E654" s="8">
        <v>0</v>
      </c>
      <c r="G654" s="8">
        <f t="shared" si="41"/>
        <v>0</v>
      </c>
      <c r="P654" s="8">
        <f t="shared" si="42"/>
        <v>0</v>
      </c>
    </row>
    <row r="655" spans="2:34" x14ac:dyDescent="0.35">
      <c r="B655" s="8" t="s">
        <v>1348</v>
      </c>
      <c r="D655" s="8">
        <f t="shared" si="40"/>
        <v>1</v>
      </c>
      <c r="E655" s="8">
        <v>0</v>
      </c>
      <c r="G655" s="8">
        <f t="shared" si="41"/>
        <v>1</v>
      </c>
      <c r="P655" s="8">
        <f t="shared" si="42"/>
        <v>1</v>
      </c>
    </row>
    <row r="656" spans="2:34" x14ac:dyDescent="0.35">
      <c r="B656" s="8" t="s">
        <v>1349</v>
      </c>
      <c r="D656" s="8">
        <f t="shared" si="40"/>
        <v>0</v>
      </c>
      <c r="E656" s="8">
        <v>0</v>
      </c>
      <c r="G656" s="8">
        <f t="shared" si="41"/>
        <v>0</v>
      </c>
      <c r="P656" s="8">
        <f t="shared" si="42"/>
        <v>0</v>
      </c>
    </row>
    <row r="657" spans="2:16" x14ac:dyDescent="0.35">
      <c r="B657" s="8" t="s">
        <v>1350</v>
      </c>
      <c r="D657" s="8">
        <f t="shared" si="40"/>
        <v>0</v>
      </c>
      <c r="E657" s="8">
        <v>0</v>
      </c>
      <c r="G657" s="8">
        <f t="shared" si="41"/>
        <v>0</v>
      </c>
      <c r="P657" s="8">
        <f t="shared" si="42"/>
        <v>0</v>
      </c>
    </row>
    <row r="658" spans="2:16" x14ac:dyDescent="0.35">
      <c r="B658" s="8" t="s">
        <v>14</v>
      </c>
      <c r="D658" s="8">
        <f t="shared" si="40"/>
        <v>86</v>
      </c>
      <c r="E658" s="8">
        <v>0</v>
      </c>
      <c r="G658" s="8">
        <f t="shared" si="41"/>
        <v>86</v>
      </c>
      <c r="P658" s="8">
        <f t="shared" si="42"/>
        <v>86</v>
      </c>
    </row>
    <row r="659" spans="2:16" x14ac:dyDescent="0.35">
      <c r="B659" s="8" t="s">
        <v>1351</v>
      </c>
      <c r="D659" s="8">
        <f>SUMIF($AJ$7:$AJ$635, $B659, $AH$7:$AH$635)-D645</f>
        <v>132</v>
      </c>
      <c r="E659" s="8">
        <v>43</v>
      </c>
      <c r="G659" s="8">
        <f t="shared" si="41"/>
        <v>175</v>
      </c>
    </row>
    <row r="660" spans="2:16" x14ac:dyDescent="0.35">
      <c r="B660" s="8" t="s">
        <v>1352</v>
      </c>
      <c r="D660" s="8">
        <f t="shared" si="40"/>
        <v>1</v>
      </c>
    </row>
    <row r="661" spans="2:16" x14ac:dyDescent="0.35">
      <c r="B661" s="8" t="s">
        <v>337</v>
      </c>
      <c r="D661" s="8">
        <f t="shared" si="40"/>
        <v>4</v>
      </c>
    </row>
    <row r="662" spans="2:16" x14ac:dyDescent="0.35">
      <c r="B662" s="8" t="s">
        <v>480</v>
      </c>
      <c r="D662" s="8">
        <f t="shared" si="40"/>
        <v>6</v>
      </c>
    </row>
    <row r="663" spans="2:16" x14ac:dyDescent="0.35">
      <c r="B663" s="8" t="s">
        <v>386</v>
      </c>
      <c r="D663" s="8">
        <f t="shared" si="40"/>
        <v>12</v>
      </c>
    </row>
    <row r="664" spans="2:16" x14ac:dyDescent="0.35">
      <c r="B664" s="8" t="s">
        <v>543</v>
      </c>
      <c r="D664" s="8">
        <f t="shared" si="40"/>
        <v>4</v>
      </c>
    </row>
    <row r="665" spans="2:16" x14ac:dyDescent="0.35">
      <c r="B665" s="8" t="s">
        <v>1353</v>
      </c>
      <c r="D665" s="8">
        <f t="shared" si="40"/>
        <v>6</v>
      </c>
    </row>
    <row r="666" spans="2:16" x14ac:dyDescent="0.35">
      <c r="B666" s="8" t="s">
        <v>472</v>
      </c>
      <c r="D666" s="8">
        <f t="shared" si="40"/>
        <v>0</v>
      </c>
    </row>
    <row r="667" spans="2:16" x14ac:dyDescent="0.35">
      <c r="B667" s="8" t="s">
        <v>490</v>
      </c>
      <c r="D667" s="8">
        <f t="shared" si="40"/>
        <v>2</v>
      </c>
    </row>
    <row r="668" spans="2:16" x14ac:dyDescent="0.35">
      <c r="B668" s="8" t="s">
        <v>321</v>
      </c>
      <c r="D668" s="8">
        <f t="shared" si="40"/>
        <v>3</v>
      </c>
    </row>
    <row r="669" spans="2:16" x14ac:dyDescent="0.35">
      <c r="B669" s="8" t="s">
        <v>432</v>
      </c>
      <c r="D669" s="8">
        <f t="shared" si="40"/>
        <v>0</v>
      </c>
    </row>
    <row r="670" spans="2:16" x14ac:dyDescent="0.35">
      <c r="B670" s="8" t="s">
        <v>1354</v>
      </c>
      <c r="D670" s="8">
        <f t="shared" si="40"/>
        <v>3</v>
      </c>
    </row>
    <row r="671" spans="2:16" x14ac:dyDescent="0.35">
      <c r="B671" s="8" t="s">
        <v>503</v>
      </c>
      <c r="D671" s="8">
        <f t="shared" si="40"/>
        <v>8</v>
      </c>
    </row>
    <row r="672" spans="2:16" x14ac:dyDescent="0.35">
      <c r="B672" s="8" t="s">
        <v>1355</v>
      </c>
      <c r="D672" s="8">
        <f t="shared" si="40"/>
        <v>4</v>
      </c>
    </row>
    <row r="673" spans="1:16" x14ac:dyDescent="0.35">
      <c r="B673" s="8" t="s">
        <v>1356</v>
      </c>
      <c r="D673" s="8">
        <f t="shared" si="40"/>
        <v>0</v>
      </c>
    </row>
    <row r="674" spans="1:16" x14ac:dyDescent="0.35">
      <c r="B674" s="8" t="s">
        <v>359</v>
      </c>
      <c r="D674" s="8">
        <f t="shared" si="40"/>
        <v>5</v>
      </c>
    </row>
    <row r="675" spans="1:16" x14ac:dyDescent="0.35">
      <c r="B675" s="8" t="s">
        <v>1357</v>
      </c>
      <c r="D675" s="8">
        <f t="shared" si="40"/>
        <v>0</v>
      </c>
    </row>
    <row r="676" spans="1:16" x14ac:dyDescent="0.35">
      <c r="B676" s="8" t="s">
        <v>1358</v>
      </c>
      <c r="G676" s="8">
        <f>G659+SUM(D660:D675)</f>
        <v>233</v>
      </c>
      <c r="P676" s="8">
        <f>E659+SUM(D659:D675)</f>
        <v>233</v>
      </c>
    </row>
    <row r="678" spans="1:16" s="28" customFormat="1" x14ac:dyDescent="0.35">
      <c r="A678" s="28" t="s">
        <v>1385</v>
      </c>
      <c r="D678" s="28">
        <f>SUM(D642:D676)</f>
        <v>5030</v>
      </c>
      <c r="E678" s="28">
        <f>SUM(E642:E675)</f>
        <v>156</v>
      </c>
      <c r="G678" s="28">
        <f>SUM(G642:G658)+G676</f>
        <v>5186</v>
      </c>
      <c r="P678" s="28">
        <f>SUM(P642:P676)</f>
        <v>5186</v>
      </c>
    </row>
  </sheetData>
  <autoFilter ref="A6:AL6" xr:uid="{6356A979-329E-4CB9-9174-C2DCDE56D104}"/>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11CF-601B-4AF0-A739-82C99F34CDED}">
  <dimension ref="A1:AI19"/>
  <sheetViews>
    <sheetView workbookViewId="0">
      <selection activeCell="A2" sqref="A2"/>
    </sheetView>
  </sheetViews>
  <sheetFormatPr defaultColWidth="9.23046875" defaultRowHeight="15.5" x14ac:dyDescent="0.35"/>
  <cols>
    <col min="1" max="2" width="9.3046875" bestFit="1" customWidth="1"/>
    <col min="4" max="4" width="9.3046875" bestFit="1" customWidth="1"/>
    <col min="6" max="7" width="9.3046875" bestFit="1" customWidth="1"/>
    <col min="9" max="9" width="9.4609375" bestFit="1" customWidth="1"/>
    <col min="19" max="19" width="9.3046875" bestFit="1" customWidth="1"/>
    <col min="22" max="32" width="9.3046875" bestFit="1" customWidth="1"/>
  </cols>
  <sheetData>
    <row r="1" spans="1:35" x14ac:dyDescent="0.35">
      <c r="A1" s="1" t="s">
        <v>1383</v>
      </c>
    </row>
    <row r="3" spans="1:35" x14ac:dyDescent="0.35">
      <c r="A3" s="1" t="s">
        <v>1365</v>
      </c>
    </row>
    <row r="4" spans="1:35" x14ac:dyDescent="0.35">
      <c r="A4" t="s">
        <v>162</v>
      </c>
      <c r="B4" t="s">
        <v>163</v>
      </c>
      <c r="C4" s="62" t="s">
        <v>630</v>
      </c>
      <c r="D4" t="s">
        <v>160</v>
      </c>
      <c r="E4" s="62" t="s">
        <v>164</v>
      </c>
      <c r="F4" t="s">
        <v>165</v>
      </c>
      <c r="G4" t="s">
        <v>631</v>
      </c>
      <c r="H4" t="s">
        <v>166</v>
      </c>
      <c r="I4" t="s">
        <v>167</v>
      </c>
      <c r="J4" t="s">
        <v>171</v>
      </c>
      <c r="K4" t="s">
        <v>172</v>
      </c>
      <c r="L4" t="s">
        <v>173</v>
      </c>
      <c r="M4" t="s">
        <v>174</v>
      </c>
      <c r="N4" t="s">
        <v>175</v>
      </c>
      <c r="O4" t="s">
        <v>176</v>
      </c>
      <c r="P4" t="s">
        <v>177</v>
      </c>
      <c r="Q4" t="s">
        <v>178</v>
      </c>
      <c r="R4" t="s">
        <v>179</v>
      </c>
      <c r="S4" t="s">
        <v>632</v>
      </c>
      <c r="T4" t="s">
        <v>180</v>
      </c>
      <c r="U4" t="s">
        <v>181</v>
      </c>
      <c r="V4" t="s">
        <v>633</v>
      </c>
      <c r="W4" t="s">
        <v>634</v>
      </c>
      <c r="X4" s="8" t="s">
        <v>182</v>
      </c>
      <c r="Y4" s="8" t="s">
        <v>183</v>
      </c>
      <c r="Z4" s="8" t="s">
        <v>635</v>
      </c>
      <c r="AA4" s="8" t="s">
        <v>636</v>
      </c>
      <c r="AB4" s="8" t="s">
        <v>184</v>
      </c>
      <c r="AC4" t="s">
        <v>637</v>
      </c>
      <c r="AD4" t="s">
        <v>638</v>
      </c>
      <c r="AE4" t="s">
        <v>639</v>
      </c>
      <c r="AF4" t="s">
        <v>640</v>
      </c>
      <c r="AG4" t="s">
        <v>641</v>
      </c>
      <c r="AH4" t="s">
        <v>642</v>
      </c>
      <c r="AI4" t="s">
        <v>1366</v>
      </c>
    </row>
    <row r="5" spans="1:35" x14ac:dyDescent="0.35">
      <c r="A5" s="55">
        <v>447357</v>
      </c>
      <c r="B5" s="55">
        <v>129004</v>
      </c>
      <c r="C5" s="63" t="s">
        <v>188</v>
      </c>
      <c r="D5" s="55">
        <v>90548</v>
      </c>
      <c r="E5" s="63" t="s">
        <v>928</v>
      </c>
      <c r="F5" s="55">
        <v>3108795</v>
      </c>
      <c r="G5" s="55">
        <v>0.03</v>
      </c>
      <c r="H5" s="63" t="s">
        <v>190</v>
      </c>
      <c r="I5" s="64">
        <v>45030</v>
      </c>
      <c r="J5" s="63" t="s">
        <v>556</v>
      </c>
      <c r="K5" s="63" t="s">
        <v>894</v>
      </c>
      <c r="L5" s="63" t="s">
        <v>210</v>
      </c>
      <c r="M5" s="63" t="s">
        <v>930</v>
      </c>
      <c r="N5" s="63" t="s">
        <v>198</v>
      </c>
      <c r="O5" s="63" t="s">
        <v>188</v>
      </c>
      <c r="P5" s="63" t="s">
        <v>931</v>
      </c>
      <c r="Q5" s="63" t="s">
        <v>201</v>
      </c>
      <c r="R5" s="63" t="s">
        <v>202</v>
      </c>
      <c r="S5" s="63"/>
      <c r="T5" s="63" t="s">
        <v>1367</v>
      </c>
      <c r="U5" t="s">
        <v>1368</v>
      </c>
      <c r="V5">
        <v>0</v>
      </c>
      <c r="W5">
        <v>0</v>
      </c>
      <c r="X5">
        <v>0</v>
      </c>
      <c r="Y5">
        <v>0</v>
      </c>
      <c r="Z5">
        <v>29</v>
      </c>
      <c r="AA5">
        <v>29</v>
      </c>
      <c r="AB5">
        <v>0</v>
      </c>
      <c r="AC5">
        <v>0</v>
      </c>
      <c r="AD5">
        <v>29</v>
      </c>
      <c r="AE5">
        <v>-29</v>
      </c>
      <c r="AF5">
        <v>0</v>
      </c>
      <c r="AG5" t="s">
        <v>188</v>
      </c>
      <c r="AH5" t="s">
        <v>217</v>
      </c>
      <c r="AI5" t="s">
        <v>647</v>
      </c>
    </row>
    <row r="6" spans="1:35" x14ac:dyDescent="0.35">
      <c r="A6" s="55">
        <v>449337</v>
      </c>
      <c r="B6" s="55">
        <v>130091</v>
      </c>
      <c r="C6" s="63" t="s">
        <v>188</v>
      </c>
      <c r="D6" s="55">
        <v>91294</v>
      </c>
      <c r="E6" s="63" t="s">
        <v>1369</v>
      </c>
      <c r="F6" s="55">
        <v>3135712</v>
      </c>
      <c r="G6" s="55">
        <v>0.12</v>
      </c>
      <c r="H6" s="63" t="s">
        <v>190</v>
      </c>
      <c r="I6" s="64">
        <v>45127</v>
      </c>
      <c r="J6" s="63" t="s">
        <v>556</v>
      </c>
      <c r="K6" s="63" t="s">
        <v>556</v>
      </c>
      <c r="L6" s="63" t="s">
        <v>196</v>
      </c>
      <c r="M6" s="63" t="s">
        <v>1370</v>
      </c>
      <c r="N6" s="63" t="s">
        <v>198</v>
      </c>
      <c r="O6" s="63" t="s">
        <v>188</v>
      </c>
      <c r="P6" s="63" t="s">
        <v>1371</v>
      </c>
      <c r="Q6" s="63" t="s">
        <v>201</v>
      </c>
      <c r="R6" s="63" t="s">
        <v>202</v>
      </c>
      <c r="S6" s="63"/>
      <c r="T6" s="63" t="s">
        <v>1367</v>
      </c>
      <c r="U6" t="s">
        <v>1368</v>
      </c>
      <c r="V6">
        <v>1</v>
      </c>
      <c r="W6">
        <v>1</v>
      </c>
      <c r="X6">
        <v>0</v>
      </c>
      <c r="Y6">
        <v>0</v>
      </c>
      <c r="Z6">
        <v>0</v>
      </c>
      <c r="AA6">
        <v>0</v>
      </c>
      <c r="AB6">
        <v>0</v>
      </c>
      <c r="AC6">
        <v>1</v>
      </c>
      <c r="AD6">
        <v>0</v>
      </c>
      <c r="AE6">
        <v>1</v>
      </c>
      <c r="AF6">
        <v>0</v>
      </c>
      <c r="AG6" t="s">
        <v>188</v>
      </c>
      <c r="AH6" t="s">
        <v>217</v>
      </c>
      <c r="AI6" t="s">
        <v>647</v>
      </c>
    </row>
    <row r="7" spans="1:35" x14ac:dyDescent="0.35">
      <c r="A7" s="55">
        <v>449261</v>
      </c>
      <c r="B7" s="55">
        <v>130009</v>
      </c>
      <c r="C7" s="63" t="s">
        <v>188</v>
      </c>
      <c r="D7" s="55">
        <v>93593</v>
      </c>
      <c r="E7" s="63" t="s">
        <v>1372</v>
      </c>
      <c r="F7" s="55">
        <v>3245034</v>
      </c>
      <c r="G7" s="55">
        <v>0.51</v>
      </c>
      <c r="H7" s="63" t="s">
        <v>666</v>
      </c>
      <c r="I7" s="64">
        <v>45645</v>
      </c>
      <c r="J7" s="63" t="s">
        <v>1373</v>
      </c>
      <c r="K7" s="63" t="s">
        <v>894</v>
      </c>
      <c r="L7" s="63" t="s">
        <v>196</v>
      </c>
      <c r="M7" s="63" t="s">
        <v>1374</v>
      </c>
      <c r="N7" s="63" t="s">
        <v>198</v>
      </c>
      <c r="O7" s="63" t="s">
        <v>188</v>
      </c>
      <c r="P7" s="63" t="s">
        <v>1375</v>
      </c>
      <c r="Q7" s="63" t="s">
        <v>201</v>
      </c>
      <c r="R7" s="63" t="s">
        <v>202</v>
      </c>
      <c r="S7" s="63"/>
      <c r="T7" s="63" t="s">
        <v>1367</v>
      </c>
      <c r="U7" t="s">
        <v>1368</v>
      </c>
      <c r="V7">
        <v>158</v>
      </c>
      <c r="W7">
        <v>158</v>
      </c>
      <c r="X7">
        <v>0</v>
      </c>
      <c r="Y7">
        <v>0</v>
      </c>
      <c r="Z7">
        <v>0</v>
      </c>
      <c r="AA7">
        <v>0</v>
      </c>
      <c r="AB7">
        <v>0</v>
      </c>
      <c r="AC7">
        <v>158</v>
      </c>
      <c r="AD7">
        <v>0</v>
      </c>
      <c r="AE7">
        <v>158</v>
      </c>
      <c r="AF7">
        <v>0</v>
      </c>
      <c r="AG7" t="s">
        <v>188</v>
      </c>
      <c r="AH7" t="s">
        <v>217</v>
      </c>
      <c r="AI7" t="s">
        <v>647</v>
      </c>
    </row>
    <row r="8" spans="1:35" x14ac:dyDescent="0.35">
      <c r="A8" s="65" t="s">
        <v>1376</v>
      </c>
      <c r="B8" s="55"/>
      <c r="C8" s="63"/>
      <c r="D8" s="55"/>
      <c r="E8" s="63"/>
      <c r="F8" s="55"/>
      <c r="G8" s="55"/>
      <c r="H8" s="63"/>
      <c r="I8" s="64"/>
      <c r="J8" s="63"/>
      <c r="K8" s="63"/>
      <c r="L8" s="63"/>
      <c r="M8" s="63"/>
      <c r="N8" s="63"/>
      <c r="O8" s="63"/>
      <c r="P8" s="63"/>
      <c r="Q8" s="63"/>
      <c r="R8" s="63"/>
      <c r="S8" s="63"/>
      <c r="T8" s="63"/>
      <c r="AE8">
        <f>SUM(AE5:AE7)</f>
        <v>130</v>
      </c>
    </row>
    <row r="9" spans="1:35" x14ac:dyDescent="0.35">
      <c r="A9" s="65" t="s">
        <v>1377</v>
      </c>
      <c r="B9" s="55"/>
      <c r="C9" s="63"/>
      <c r="D9" s="55"/>
      <c r="E9" s="63"/>
      <c r="F9" s="55"/>
      <c r="G9" s="55"/>
      <c r="H9" s="63"/>
      <c r="I9" s="64"/>
      <c r="J9" s="63"/>
      <c r="K9" s="63"/>
      <c r="L9" s="63"/>
      <c r="M9" s="63"/>
      <c r="N9" s="63"/>
      <c r="O9" s="63"/>
      <c r="P9" s="63"/>
      <c r="Q9" s="63"/>
      <c r="R9" s="63"/>
      <c r="S9" s="63"/>
      <c r="T9" s="63"/>
      <c r="AE9" s="1">
        <f>AE8/2.5</f>
        <v>52</v>
      </c>
    </row>
    <row r="10" spans="1:35" x14ac:dyDescent="0.35">
      <c r="A10" s="55"/>
      <c r="B10" s="55"/>
      <c r="C10" s="63"/>
      <c r="D10" s="55"/>
      <c r="E10" s="63"/>
      <c r="F10" s="55"/>
      <c r="G10" s="55"/>
      <c r="H10" s="63"/>
      <c r="I10" s="64"/>
      <c r="J10" s="63"/>
      <c r="K10" s="63"/>
      <c r="L10" s="63"/>
      <c r="M10" s="63"/>
      <c r="N10" s="63"/>
      <c r="O10" s="63"/>
      <c r="P10" s="63"/>
      <c r="Q10" s="63"/>
      <c r="R10" s="63"/>
      <c r="S10" s="63"/>
      <c r="T10" s="63"/>
    </row>
    <row r="11" spans="1:35" x14ac:dyDescent="0.35">
      <c r="A11" s="1" t="s">
        <v>1378</v>
      </c>
    </row>
    <row r="12" spans="1:35" x14ac:dyDescent="0.35">
      <c r="A12" s="55">
        <v>448871</v>
      </c>
      <c r="B12" s="55">
        <v>120937</v>
      </c>
      <c r="C12" s="63" t="s">
        <v>188</v>
      </c>
      <c r="D12" s="55">
        <v>86291</v>
      </c>
      <c r="E12" s="63" t="s">
        <v>1379</v>
      </c>
      <c r="F12" s="55">
        <v>2997717</v>
      </c>
      <c r="G12" s="55">
        <v>0.51</v>
      </c>
      <c r="H12" s="63" t="s">
        <v>190</v>
      </c>
      <c r="I12" s="64">
        <v>44552</v>
      </c>
      <c r="J12" s="63" t="s">
        <v>372</v>
      </c>
      <c r="K12" s="63" t="s">
        <v>556</v>
      </c>
      <c r="L12" s="63" t="s">
        <v>196</v>
      </c>
      <c r="M12" s="63" t="s">
        <v>1380</v>
      </c>
      <c r="N12" s="63" t="s">
        <v>1194</v>
      </c>
      <c r="O12" s="63" t="s">
        <v>1195</v>
      </c>
      <c r="P12" s="63" t="s">
        <v>1381</v>
      </c>
      <c r="Q12" s="63" t="s">
        <v>201</v>
      </c>
      <c r="R12" s="63" t="s">
        <v>202</v>
      </c>
      <c r="S12" s="64">
        <v>45017</v>
      </c>
      <c r="T12" s="63" t="s">
        <v>1367</v>
      </c>
      <c r="U12" s="63" t="s">
        <v>622</v>
      </c>
      <c r="V12">
        <v>60</v>
      </c>
      <c r="W12">
        <v>60</v>
      </c>
      <c r="X12">
        <v>0</v>
      </c>
      <c r="Y12">
        <v>0</v>
      </c>
      <c r="Z12">
        <v>0</v>
      </c>
      <c r="AA12">
        <v>0</v>
      </c>
      <c r="AB12">
        <v>0</v>
      </c>
      <c r="AC12">
        <v>60</v>
      </c>
      <c r="AD12">
        <v>0</v>
      </c>
      <c r="AE12">
        <v>60</v>
      </c>
      <c r="AF12">
        <v>0</v>
      </c>
      <c r="AG12" t="s">
        <v>1382</v>
      </c>
      <c r="AH12" t="s">
        <v>241</v>
      </c>
      <c r="AI12" t="s">
        <v>647</v>
      </c>
    </row>
    <row r="13" spans="1:35" x14ac:dyDescent="0.35">
      <c r="A13" s="55">
        <v>446511</v>
      </c>
      <c r="B13" s="55">
        <v>129598</v>
      </c>
      <c r="C13" s="63" t="s">
        <v>188</v>
      </c>
      <c r="D13" s="55">
        <v>92355</v>
      </c>
      <c r="E13" s="63" t="s">
        <v>618</v>
      </c>
      <c r="F13" s="55">
        <v>3179547</v>
      </c>
      <c r="G13" s="55">
        <v>0.41</v>
      </c>
      <c r="H13" s="63" t="s">
        <v>190</v>
      </c>
      <c r="I13" s="64">
        <v>45260</v>
      </c>
      <c r="J13" s="63" t="s">
        <v>556</v>
      </c>
      <c r="K13" s="63" t="s">
        <v>556</v>
      </c>
      <c r="L13" s="63" t="s">
        <v>224</v>
      </c>
      <c r="M13" s="63" t="s">
        <v>619</v>
      </c>
      <c r="N13" s="63" t="s">
        <v>198</v>
      </c>
      <c r="O13" s="63" t="s">
        <v>188</v>
      </c>
      <c r="P13" s="63" t="s">
        <v>620</v>
      </c>
      <c r="Q13" s="63" t="s">
        <v>201</v>
      </c>
      <c r="R13" s="63" t="s">
        <v>202</v>
      </c>
      <c r="S13" s="64">
        <v>45658</v>
      </c>
      <c r="T13" s="63" t="s">
        <v>1367</v>
      </c>
      <c r="U13" s="63" t="s">
        <v>622</v>
      </c>
      <c r="V13">
        <v>15</v>
      </c>
      <c r="W13">
        <v>15</v>
      </c>
      <c r="X13">
        <v>15</v>
      </c>
      <c r="Y13">
        <v>0</v>
      </c>
      <c r="Z13">
        <v>0</v>
      </c>
      <c r="AA13">
        <v>0</v>
      </c>
      <c r="AB13">
        <v>0</v>
      </c>
      <c r="AC13">
        <v>15</v>
      </c>
      <c r="AD13">
        <v>0</v>
      </c>
      <c r="AE13">
        <v>15</v>
      </c>
      <c r="AF13">
        <v>15</v>
      </c>
      <c r="AG13" t="s">
        <v>188</v>
      </c>
      <c r="AH13" t="s">
        <v>217</v>
      </c>
      <c r="AI13" t="s">
        <v>647</v>
      </c>
    </row>
    <row r="14" spans="1:35" x14ac:dyDescent="0.35">
      <c r="A14" s="55">
        <v>455054</v>
      </c>
      <c r="B14" s="55">
        <v>117362</v>
      </c>
      <c r="C14" s="63" t="s">
        <v>188</v>
      </c>
      <c r="D14" s="55">
        <v>9166</v>
      </c>
      <c r="E14" s="63" t="s">
        <v>189</v>
      </c>
      <c r="F14" s="55">
        <v>3188774</v>
      </c>
      <c r="G14" s="55">
        <v>4.29</v>
      </c>
      <c r="H14" s="63" t="s">
        <v>190</v>
      </c>
      <c r="I14" s="64">
        <v>45442</v>
      </c>
      <c r="J14" s="63" t="s">
        <v>194</v>
      </c>
      <c r="K14" s="63" t="s">
        <v>195</v>
      </c>
      <c r="L14" s="63" t="s">
        <v>196</v>
      </c>
      <c r="M14" s="63" t="s">
        <v>197</v>
      </c>
      <c r="N14" s="63" t="s">
        <v>198</v>
      </c>
      <c r="O14" s="63" t="s">
        <v>199</v>
      </c>
      <c r="P14" s="63" t="s">
        <v>200</v>
      </c>
      <c r="Q14" s="63" t="s">
        <v>201</v>
      </c>
      <c r="R14" s="63" t="s">
        <v>202</v>
      </c>
      <c r="S14" s="63"/>
      <c r="T14" s="63" t="s">
        <v>1367</v>
      </c>
      <c r="U14" s="63" t="s">
        <v>622</v>
      </c>
      <c r="V14">
        <v>66</v>
      </c>
      <c r="W14">
        <v>66</v>
      </c>
      <c r="X14">
        <v>0</v>
      </c>
      <c r="Y14">
        <v>0</v>
      </c>
      <c r="Z14">
        <v>0</v>
      </c>
      <c r="AA14">
        <v>0</v>
      </c>
      <c r="AB14">
        <v>0</v>
      </c>
      <c r="AC14">
        <v>66</v>
      </c>
      <c r="AD14">
        <v>0</v>
      </c>
      <c r="AE14">
        <v>66</v>
      </c>
      <c r="AF14">
        <v>0</v>
      </c>
      <c r="AG14" t="s">
        <v>199</v>
      </c>
      <c r="AH14" t="s">
        <v>205</v>
      </c>
      <c r="AI14" t="s">
        <v>647</v>
      </c>
    </row>
    <row r="15" spans="1:35" x14ac:dyDescent="0.35">
      <c r="A15" s="55">
        <v>446978</v>
      </c>
      <c r="B15" s="55">
        <v>128425</v>
      </c>
      <c r="C15" s="63" t="s">
        <v>188</v>
      </c>
      <c r="D15" s="55">
        <v>93346</v>
      </c>
      <c r="E15" s="63" t="s">
        <v>1224</v>
      </c>
      <c r="F15" s="55">
        <v>3231394</v>
      </c>
      <c r="G15" s="55">
        <v>0.03</v>
      </c>
      <c r="H15" s="63" t="s">
        <v>190</v>
      </c>
      <c r="I15" s="64">
        <v>45589</v>
      </c>
      <c r="J15" s="63" t="s">
        <v>195</v>
      </c>
      <c r="K15" s="63" t="s">
        <v>556</v>
      </c>
      <c r="L15" s="63" t="s">
        <v>210</v>
      </c>
      <c r="M15" s="63" t="s">
        <v>1225</v>
      </c>
      <c r="N15" s="63" t="s">
        <v>198</v>
      </c>
      <c r="O15" s="63" t="s">
        <v>188</v>
      </c>
      <c r="P15" s="63" t="s">
        <v>1226</v>
      </c>
      <c r="Q15" s="63" t="s">
        <v>201</v>
      </c>
      <c r="R15" s="63" t="s">
        <v>202</v>
      </c>
      <c r="S15" s="63"/>
      <c r="T15" s="63" t="s">
        <v>1367</v>
      </c>
      <c r="U15" s="63" t="s">
        <v>622</v>
      </c>
      <c r="V15">
        <v>4</v>
      </c>
      <c r="W15">
        <v>4</v>
      </c>
      <c r="X15">
        <v>0</v>
      </c>
      <c r="Y15">
        <v>0</v>
      </c>
      <c r="Z15">
        <v>0</v>
      </c>
      <c r="AA15">
        <v>0</v>
      </c>
      <c r="AB15">
        <v>0</v>
      </c>
      <c r="AC15">
        <v>4</v>
      </c>
      <c r="AD15">
        <v>0</v>
      </c>
      <c r="AE15">
        <v>4</v>
      </c>
      <c r="AF15">
        <v>0</v>
      </c>
      <c r="AG15" t="s">
        <v>188</v>
      </c>
      <c r="AH15" t="s">
        <v>217</v>
      </c>
      <c r="AI15" t="s">
        <v>647</v>
      </c>
    </row>
    <row r="16" spans="1:35" x14ac:dyDescent="0.35">
      <c r="A16" s="1" t="s">
        <v>1376</v>
      </c>
      <c r="AE16">
        <f>SUM(AE12:AE15)</f>
        <v>145</v>
      </c>
    </row>
    <row r="17" spans="1:31" x14ac:dyDescent="0.35">
      <c r="A17" s="1" t="s">
        <v>1377</v>
      </c>
      <c r="AE17" s="1">
        <f>ROUND(AE16/1.4,0)</f>
        <v>104</v>
      </c>
    </row>
    <row r="19" spans="1:31" x14ac:dyDescent="0.35">
      <c r="A19" s="1" t="s">
        <v>1384</v>
      </c>
      <c r="AE19" s="1">
        <f>AE9+AE17</f>
        <v>156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25370-332A-4DB4-BBCF-E46840007FFA}">
  <dimension ref="A1:N210"/>
  <sheetViews>
    <sheetView workbookViewId="0">
      <selection activeCell="A2" sqref="A2"/>
    </sheetView>
  </sheetViews>
  <sheetFormatPr defaultRowHeight="15.5" x14ac:dyDescent="0.35"/>
  <cols>
    <col min="1" max="1" width="12" customWidth="1"/>
    <col min="3" max="3" width="38.4609375" bestFit="1" customWidth="1"/>
    <col min="4" max="4" width="24.84375" customWidth="1"/>
    <col min="5" max="5" width="27.53515625" bestFit="1" customWidth="1"/>
  </cols>
  <sheetData>
    <row r="1" spans="1:5" x14ac:dyDescent="0.35">
      <c r="A1" s="1" t="s">
        <v>1473</v>
      </c>
      <c r="B1" s="1"/>
    </row>
    <row r="2" spans="1:5" x14ac:dyDescent="0.35">
      <c r="B2" s="1"/>
    </row>
    <row r="3" spans="1:5" s="1" customFormat="1" x14ac:dyDescent="0.35">
      <c r="A3" s="26" t="s">
        <v>138</v>
      </c>
      <c r="B3" s="27" t="s">
        <v>137</v>
      </c>
      <c r="C3" s="27" t="s">
        <v>136</v>
      </c>
      <c r="D3" s="27" t="s">
        <v>44</v>
      </c>
      <c r="E3" s="39" t="s">
        <v>22</v>
      </c>
    </row>
    <row r="4" spans="1:5" x14ac:dyDescent="0.35">
      <c r="A4" s="112" t="s">
        <v>0</v>
      </c>
      <c r="B4" s="34" t="s">
        <v>54</v>
      </c>
      <c r="C4" s="35" t="s">
        <v>81</v>
      </c>
      <c r="D4" s="15">
        <v>0</v>
      </c>
      <c r="E4" s="13">
        <v>900</v>
      </c>
    </row>
    <row r="5" spans="1:5" x14ac:dyDescent="0.35">
      <c r="A5" s="113"/>
      <c r="B5" s="29" t="s">
        <v>55</v>
      </c>
      <c r="C5" s="11" t="s">
        <v>82</v>
      </c>
      <c r="D5">
        <v>0</v>
      </c>
      <c r="E5" s="4">
        <v>30</v>
      </c>
    </row>
    <row r="6" spans="1:5" x14ac:dyDescent="0.35">
      <c r="A6" s="113"/>
      <c r="B6" s="29" t="s">
        <v>56</v>
      </c>
      <c r="C6" s="8" t="s">
        <v>83</v>
      </c>
      <c r="D6">
        <v>0</v>
      </c>
      <c r="E6" s="4">
        <v>150</v>
      </c>
    </row>
    <row r="7" spans="1:5" x14ac:dyDescent="0.35">
      <c r="A7" s="113"/>
      <c r="B7" s="29" t="s">
        <v>57</v>
      </c>
      <c r="C7" s="8" t="s">
        <v>84</v>
      </c>
      <c r="D7">
        <v>300</v>
      </c>
      <c r="E7" s="4">
        <v>0</v>
      </c>
    </row>
    <row r="8" spans="1:5" x14ac:dyDescent="0.35">
      <c r="A8" s="113"/>
      <c r="B8" s="29" t="s">
        <v>58</v>
      </c>
      <c r="C8" s="8" t="s">
        <v>85</v>
      </c>
      <c r="D8">
        <v>150</v>
      </c>
      <c r="E8" s="4">
        <v>100</v>
      </c>
    </row>
    <row r="9" spans="1:5" x14ac:dyDescent="0.35">
      <c r="A9" s="113"/>
      <c r="B9" s="29" t="s">
        <v>59</v>
      </c>
      <c r="C9" s="8" t="s">
        <v>86</v>
      </c>
      <c r="D9">
        <v>0</v>
      </c>
      <c r="E9" s="4">
        <v>30</v>
      </c>
    </row>
    <row r="10" spans="1:5" x14ac:dyDescent="0.35">
      <c r="A10" s="113"/>
      <c r="B10" s="29" t="s">
        <v>60</v>
      </c>
      <c r="C10" s="8" t="s">
        <v>87</v>
      </c>
      <c r="D10">
        <v>0</v>
      </c>
      <c r="E10" s="4">
        <v>200</v>
      </c>
    </row>
    <row r="11" spans="1:5" x14ac:dyDescent="0.35">
      <c r="A11" s="114"/>
      <c r="B11" s="32" t="s">
        <v>127</v>
      </c>
      <c r="C11" s="17"/>
      <c r="D11" s="36">
        <f>SUM(D4:D10)</f>
        <v>450</v>
      </c>
      <c r="E11" s="19">
        <f>SUM(E4:E10)</f>
        <v>1410</v>
      </c>
    </row>
    <row r="12" spans="1:5" x14ac:dyDescent="0.35">
      <c r="A12" s="115" t="s">
        <v>131</v>
      </c>
      <c r="B12" s="34" t="s">
        <v>61</v>
      </c>
      <c r="C12" s="25" t="s">
        <v>88</v>
      </c>
      <c r="D12" s="15">
        <v>0</v>
      </c>
      <c r="E12" s="13">
        <v>350</v>
      </c>
    </row>
    <row r="13" spans="1:5" x14ac:dyDescent="0.35">
      <c r="A13" s="116"/>
      <c r="B13" s="29" t="s">
        <v>62</v>
      </c>
      <c r="C13" s="8" t="s">
        <v>89</v>
      </c>
      <c r="D13">
        <v>0</v>
      </c>
      <c r="E13" s="4">
        <v>180</v>
      </c>
    </row>
    <row r="14" spans="1:5" x14ac:dyDescent="0.35">
      <c r="A14" s="116"/>
      <c r="B14" s="29" t="s">
        <v>63</v>
      </c>
      <c r="C14" s="8" t="s">
        <v>43</v>
      </c>
      <c r="D14">
        <v>30</v>
      </c>
      <c r="E14" s="4">
        <v>0</v>
      </c>
    </row>
    <row r="15" spans="1:5" x14ac:dyDescent="0.35">
      <c r="A15" s="117"/>
      <c r="B15" s="33" t="s">
        <v>132</v>
      </c>
      <c r="C15" s="17"/>
      <c r="D15" s="36">
        <f>SUM(D12:D14)</f>
        <v>30</v>
      </c>
      <c r="E15" s="19">
        <f>SUM(E12:E14)</f>
        <v>530</v>
      </c>
    </row>
    <row r="16" spans="1:5" x14ac:dyDescent="0.35">
      <c r="A16" s="115" t="s">
        <v>128</v>
      </c>
      <c r="B16" s="31" t="s">
        <v>3</v>
      </c>
      <c r="C16" s="15"/>
      <c r="D16" s="15"/>
      <c r="E16" s="13"/>
    </row>
    <row r="17" spans="1:5" x14ac:dyDescent="0.35">
      <c r="A17" s="118"/>
      <c r="B17" s="29" t="s">
        <v>64</v>
      </c>
      <c r="C17" t="s">
        <v>30</v>
      </c>
      <c r="D17">
        <v>10</v>
      </c>
      <c r="E17" s="4">
        <v>0</v>
      </c>
    </row>
    <row r="18" spans="1:5" x14ac:dyDescent="0.35">
      <c r="A18" s="118"/>
      <c r="B18" s="29" t="s">
        <v>65</v>
      </c>
      <c r="C18" s="8" t="s">
        <v>90</v>
      </c>
      <c r="D18">
        <v>0</v>
      </c>
      <c r="E18" s="4">
        <v>100</v>
      </c>
    </row>
    <row r="19" spans="1:5" ht="18.5" x14ac:dyDescent="0.35">
      <c r="A19" s="118"/>
      <c r="B19" s="30" t="s">
        <v>129</v>
      </c>
      <c r="E19" s="4"/>
    </row>
    <row r="20" spans="1:5" x14ac:dyDescent="0.35">
      <c r="A20" s="118"/>
      <c r="B20" s="29" t="s">
        <v>66</v>
      </c>
      <c r="C20" s="8" t="s">
        <v>34</v>
      </c>
      <c r="D20">
        <v>0</v>
      </c>
      <c r="E20" s="4">
        <v>100</v>
      </c>
    </row>
    <row r="21" spans="1:5" x14ac:dyDescent="0.35">
      <c r="A21" s="119"/>
      <c r="B21" s="32" t="s">
        <v>133</v>
      </c>
      <c r="C21" s="18"/>
      <c r="D21" s="36">
        <f>SUM(D17:D20)</f>
        <v>10</v>
      </c>
      <c r="E21" s="19">
        <f>SUM(E17:E20)</f>
        <v>200</v>
      </c>
    </row>
    <row r="22" spans="1:5" x14ac:dyDescent="0.35">
      <c r="A22" s="115" t="s">
        <v>130</v>
      </c>
      <c r="B22" s="31" t="s">
        <v>5</v>
      </c>
      <c r="C22" s="25"/>
      <c r="D22" s="15"/>
      <c r="E22" s="13"/>
    </row>
    <row r="23" spans="1:5" x14ac:dyDescent="0.35">
      <c r="A23" s="118"/>
      <c r="B23" s="29" t="s">
        <v>67</v>
      </c>
      <c r="C23" t="s">
        <v>29</v>
      </c>
      <c r="D23">
        <v>48</v>
      </c>
      <c r="E23" s="4">
        <v>0</v>
      </c>
    </row>
    <row r="24" spans="1:5" x14ac:dyDescent="0.35">
      <c r="A24" s="118"/>
      <c r="B24" s="29" t="s">
        <v>68</v>
      </c>
      <c r="C24" s="8" t="s">
        <v>92</v>
      </c>
      <c r="D24">
        <v>0</v>
      </c>
      <c r="E24" s="4">
        <v>45</v>
      </c>
    </row>
    <row r="25" spans="1:5" x14ac:dyDescent="0.35">
      <c r="A25" s="118"/>
      <c r="B25" s="29" t="s">
        <v>69</v>
      </c>
      <c r="C25" s="8" t="s">
        <v>93</v>
      </c>
      <c r="D25">
        <v>0</v>
      </c>
      <c r="E25" s="4">
        <v>35</v>
      </c>
    </row>
    <row r="26" spans="1:5" x14ac:dyDescent="0.35">
      <c r="A26" s="118"/>
      <c r="B26" s="29" t="s">
        <v>70</v>
      </c>
      <c r="C26" s="8" t="s">
        <v>94</v>
      </c>
      <c r="D26">
        <v>0</v>
      </c>
      <c r="E26" s="4">
        <v>10</v>
      </c>
    </row>
    <row r="27" spans="1:5" ht="18.5" x14ac:dyDescent="0.35">
      <c r="A27" s="118"/>
      <c r="B27" s="30" t="s">
        <v>142</v>
      </c>
      <c r="C27" s="8"/>
      <c r="E27" s="4"/>
    </row>
    <row r="28" spans="1:5" x14ac:dyDescent="0.35">
      <c r="A28" s="118"/>
      <c r="B28" s="29" t="s">
        <v>71</v>
      </c>
      <c r="C28" s="8" t="s">
        <v>95</v>
      </c>
      <c r="D28">
        <v>24</v>
      </c>
      <c r="E28" s="4">
        <v>100</v>
      </c>
    </row>
    <row r="29" spans="1:5" x14ac:dyDescent="0.35">
      <c r="A29" s="118"/>
      <c r="B29" s="30" t="s">
        <v>7</v>
      </c>
      <c r="C29" s="8"/>
      <c r="E29" s="4"/>
    </row>
    <row r="30" spans="1:5" x14ac:dyDescent="0.35">
      <c r="A30" s="118"/>
      <c r="B30" s="29" t="s">
        <v>72</v>
      </c>
      <c r="C30" s="8" t="s">
        <v>96</v>
      </c>
      <c r="D30">
        <v>0</v>
      </c>
      <c r="E30" s="4">
        <v>45</v>
      </c>
    </row>
    <row r="31" spans="1:5" x14ac:dyDescent="0.35">
      <c r="A31" s="118"/>
      <c r="B31" s="29" t="s">
        <v>73</v>
      </c>
      <c r="C31" s="8" t="s">
        <v>97</v>
      </c>
      <c r="D31">
        <v>0</v>
      </c>
      <c r="E31" s="4">
        <v>75</v>
      </c>
    </row>
    <row r="32" spans="1:5" x14ac:dyDescent="0.35">
      <c r="A32" s="118"/>
      <c r="B32" s="29" t="s">
        <v>13</v>
      </c>
      <c r="C32" s="8"/>
      <c r="E32" s="4"/>
    </row>
    <row r="33" spans="1:5" x14ac:dyDescent="0.35">
      <c r="A33" s="118"/>
      <c r="B33" s="29" t="s">
        <v>74</v>
      </c>
      <c r="C33" s="8" t="s">
        <v>98</v>
      </c>
      <c r="D33">
        <v>17</v>
      </c>
      <c r="E33" s="4">
        <v>0</v>
      </c>
    </row>
    <row r="34" spans="1:5" x14ac:dyDescent="0.35">
      <c r="A34" s="118"/>
      <c r="B34" s="29" t="s">
        <v>8</v>
      </c>
      <c r="C34" s="8"/>
      <c r="E34" s="4"/>
    </row>
    <row r="35" spans="1:5" x14ac:dyDescent="0.35">
      <c r="A35" s="118"/>
      <c r="B35" s="29" t="s">
        <v>75</v>
      </c>
      <c r="C35" s="8" t="s">
        <v>99</v>
      </c>
      <c r="D35">
        <v>0</v>
      </c>
      <c r="E35" s="4">
        <v>40</v>
      </c>
    </row>
    <row r="36" spans="1:5" x14ac:dyDescent="0.35">
      <c r="A36" s="118"/>
      <c r="B36" s="29" t="s">
        <v>76</v>
      </c>
      <c r="C36" s="8" t="s">
        <v>100</v>
      </c>
      <c r="D36">
        <v>0</v>
      </c>
      <c r="E36" s="4">
        <v>60</v>
      </c>
    </row>
    <row r="37" spans="1:5" x14ac:dyDescent="0.35">
      <c r="A37" s="119"/>
      <c r="B37" s="32" t="s">
        <v>1487</v>
      </c>
      <c r="C37" s="18"/>
      <c r="D37" s="36">
        <f>SUM(D22:D36)</f>
        <v>89</v>
      </c>
      <c r="E37" s="19">
        <f>SUM(E22:E36)</f>
        <v>410</v>
      </c>
    </row>
    <row r="38" spans="1:5" x14ac:dyDescent="0.35">
      <c r="A38" s="115" t="s">
        <v>134</v>
      </c>
      <c r="B38" s="34" t="s">
        <v>78</v>
      </c>
      <c r="C38" s="25" t="s">
        <v>101</v>
      </c>
      <c r="D38" s="15"/>
      <c r="E38" s="13">
        <v>55</v>
      </c>
    </row>
    <row r="39" spans="1:5" x14ac:dyDescent="0.35">
      <c r="A39" s="118"/>
      <c r="B39" s="29" t="s">
        <v>79</v>
      </c>
      <c r="C39" s="8" t="s">
        <v>102</v>
      </c>
      <c r="E39" s="4">
        <v>40</v>
      </c>
    </row>
    <row r="40" spans="1:5" x14ac:dyDescent="0.35">
      <c r="A40" s="118"/>
      <c r="B40" s="29" t="s">
        <v>80</v>
      </c>
      <c r="C40" s="8" t="s">
        <v>103</v>
      </c>
      <c r="E40" s="4">
        <v>60</v>
      </c>
    </row>
    <row r="41" spans="1:5" x14ac:dyDescent="0.35">
      <c r="A41" s="109"/>
      <c r="B41" s="32" t="s">
        <v>135</v>
      </c>
      <c r="C41" s="17"/>
      <c r="D41" s="36">
        <f>SUM(D38:D40)</f>
        <v>0</v>
      </c>
      <c r="E41" s="19">
        <f>SUM(E38:E40)</f>
        <v>155</v>
      </c>
    </row>
    <row r="42" spans="1:5" ht="18.5" x14ac:dyDescent="0.35">
      <c r="A42" s="37" t="s">
        <v>15</v>
      </c>
      <c r="B42" s="31" t="s">
        <v>147</v>
      </c>
      <c r="C42" s="25"/>
      <c r="D42" s="15"/>
      <c r="E42" s="13"/>
    </row>
    <row r="43" spans="1:5" x14ac:dyDescent="0.35">
      <c r="A43" s="5"/>
      <c r="B43" s="38" t="s">
        <v>77</v>
      </c>
      <c r="C43" s="18" t="s">
        <v>38</v>
      </c>
      <c r="D43" s="17">
        <v>0</v>
      </c>
      <c r="E43" s="40">
        <v>200</v>
      </c>
    </row>
    <row r="44" spans="1:5" x14ac:dyDescent="0.35">
      <c r="A44" s="41" t="s">
        <v>140</v>
      </c>
      <c r="B44" s="22"/>
      <c r="C44" s="22"/>
      <c r="D44" s="22">
        <f>D11+D15+D21+D37+D41+D43</f>
        <v>579</v>
      </c>
      <c r="E44" s="42">
        <f>E11+E15+E21+E37+E41+E43</f>
        <v>2905</v>
      </c>
    </row>
    <row r="45" spans="1:5" x14ac:dyDescent="0.35">
      <c r="B45" s="30"/>
      <c r="C45" s="8"/>
    </row>
    <row r="46" spans="1:5" x14ac:dyDescent="0.35">
      <c r="A46" s="1" t="s">
        <v>148</v>
      </c>
      <c r="B46" s="30"/>
      <c r="C46" s="8"/>
    </row>
    <row r="47" spans="1:5" x14ac:dyDescent="0.35">
      <c r="A47">
        <v>1</v>
      </c>
      <c r="B47" s="30" t="s">
        <v>146</v>
      </c>
      <c r="C47" s="8"/>
    </row>
    <row r="48" spans="1:5" x14ac:dyDescent="0.35">
      <c r="B48" s="30" t="s">
        <v>149</v>
      </c>
      <c r="C48" s="8"/>
    </row>
    <row r="49" spans="1:3" x14ac:dyDescent="0.35">
      <c r="A49">
        <v>2</v>
      </c>
      <c r="B49" s="30" t="s">
        <v>143</v>
      </c>
      <c r="C49" s="8"/>
    </row>
    <row r="50" spans="1:3" x14ac:dyDescent="0.35">
      <c r="B50" s="30" t="s">
        <v>150</v>
      </c>
      <c r="C50" s="8"/>
    </row>
    <row r="51" spans="1:3" x14ac:dyDescent="0.35">
      <c r="A51">
        <v>3</v>
      </c>
      <c r="B51" s="30" t="s">
        <v>144</v>
      </c>
      <c r="C51" s="8"/>
    </row>
    <row r="52" spans="1:3" x14ac:dyDescent="0.35">
      <c r="B52" s="30" t="s">
        <v>145</v>
      </c>
      <c r="C52" s="8"/>
    </row>
    <row r="53" spans="1:3" x14ac:dyDescent="0.35">
      <c r="A53">
        <v>4</v>
      </c>
      <c r="B53" s="30" t="s">
        <v>151</v>
      </c>
      <c r="C53" s="8"/>
    </row>
    <row r="54" spans="1:3" x14ac:dyDescent="0.35">
      <c r="B54" s="30"/>
      <c r="C54" s="8"/>
    </row>
    <row r="55" spans="1:3" x14ac:dyDescent="0.35">
      <c r="B55" s="30"/>
      <c r="C55" s="8"/>
    </row>
    <row r="56" spans="1:3" x14ac:dyDescent="0.35">
      <c r="B56" s="30"/>
      <c r="C56" s="8"/>
    </row>
    <row r="57" spans="1:3" x14ac:dyDescent="0.35">
      <c r="B57" s="30"/>
      <c r="C57" s="8"/>
    </row>
    <row r="58" spans="1:3" x14ac:dyDescent="0.35">
      <c r="B58" s="30"/>
      <c r="C58" s="8"/>
    </row>
    <row r="59" spans="1:3" x14ac:dyDescent="0.35">
      <c r="B59" s="30"/>
      <c r="C59" s="8"/>
    </row>
    <row r="60" spans="1:3" x14ac:dyDescent="0.35">
      <c r="B60" s="30"/>
      <c r="C60" s="8"/>
    </row>
    <row r="61" spans="1:3" x14ac:dyDescent="0.35">
      <c r="B61" s="30"/>
      <c r="C61" s="8"/>
    </row>
    <row r="62" spans="1:3" x14ac:dyDescent="0.35">
      <c r="B62" s="30"/>
      <c r="C62" s="8"/>
    </row>
    <row r="63" spans="1:3" x14ac:dyDescent="0.35">
      <c r="B63" s="30"/>
      <c r="C63" s="8"/>
    </row>
    <row r="64" spans="1:3" x14ac:dyDescent="0.35">
      <c r="B64" s="30"/>
      <c r="C64" s="8"/>
    </row>
    <row r="65" spans="2:3" x14ac:dyDescent="0.35">
      <c r="B65" s="30"/>
      <c r="C65" s="8"/>
    </row>
    <row r="66" spans="2:3" x14ac:dyDescent="0.35">
      <c r="B66" s="30"/>
      <c r="C66" s="8"/>
    </row>
    <row r="67" spans="2:3" x14ac:dyDescent="0.35">
      <c r="B67" s="30"/>
      <c r="C67" s="8"/>
    </row>
    <row r="68" spans="2:3" x14ac:dyDescent="0.35">
      <c r="B68" s="30"/>
      <c r="C68" s="8"/>
    </row>
    <row r="69" spans="2:3" x14ac:dyDescent="0.35">
      <c r="B69" s="30"/>
      <c r="C69" s="8"/>
    </row>
    <row r="70" spans="2:3" x14ac:dyDescent="0.35">
      <c r="B70" s="30"/>
      <c r="C70" s="8"/>
    </row>
    <row r="71" spans="2:3" x14ac:dyDescent="0.35">
      <c r="B71" s="30"/>
      <c r="C71" s="8"/>
    </row>
    <row r="72" spans="2:3" x14ac:dyDescent="0.35">
      <c r="B72" s="30"/>
      <c r="C72" s="8"/>
    </row>
    <row r="73" spans="2:3" x14ac:dyDescent="0.35">
      <c r="B73" s="30"/>
      <c r="C73" s="8"/>
    </row>
    <row r="74" spans="2:3" x14ac:dyDescent="0.35">
      <c r="B74" s="30"/>
      <c r="C74" s="8"/>
    </row>
    <row r="75" spans="2:3" x14ac:dyDescent="0.35">
      <c r="B75" s="30"/>
      <c r="C75" s="8"/>
    </row>
    <row r="76" spans="2:3" x14ac:dyDescent="0.35">
      <c r="B76" s="30"/>
      <c r="C76" s="8"/>
    </row>
    <row r="77" spans="2:3" x14ac:dyDescent="0.35">
      <c r="B77" s="30"/>
      <c r="C77" s="8"/>
    </row>
    <row r="78" spans="2:3" x14ac:dyDescent="0.35">
      <c r="B78" s="30"/>
      <c r="C78" s="8"/>
    </row>
    <row r="79" spans="2:3" x14ac:dyDescent="0.35">
      <c r="B79" s="30"/>
      <c r="C79" s="8"/>
    </row>
    <row r="80" spans="2:3" x14ac:dyDescent="0.35">
      <c r="B80" s="30"/>
      <c r="C80" s="8"/>
    </row>
    <row r="81" spans="2:3" x14ac:dyDescent="0.35">
      <c r="B81" s="30"/>
      <c r="C81" s="8"/>
    </row>
    <row r="82" spans="2:3" x14ac:dyDescent="0.35">
      <c r="B82" s="30"/>
      <c r="C82" s="8"/>
    </row>
    <row r="83" spans="2:3" x14ac:dyDescent="0.35">
      <c r="B83" s="30"/>
      <c r="C83" s="8"/>
    </row>
    <row r="84" spans="2:3" x14ac:dyDescent="0.35">
      <c r="B84" s="30"/>
      <c r="C84" s="8"/>
    </row>
    <row r="85" spans="2:3" x14ac:dyDescent="0.35">
      <c r="B85" s="29"/>
      <c r="C85" s="8"/>
    </row>
    <row r="86" spans="2:3" x14ac:dyDescent="0.35">
      <c r="B86" s="29"/>
      <c r="C86" s="8"/>
    </row>
    <row r="87" spans="2:3" x14ac:dyDescent="0.35">
      <c r="B87" s="29"/>
      <c r="C87" s="8"/>
    </row>
    <row r="88" spans="2:3" x14ac:dyDescent="0.35">
      <c r="B88" s="29"/>
      <c r="C88" s="8"/>
    </row>
    <row r="89" spans="2:3" x14ac:dyDescent="0.35">
      <c r="B89" s="29"/>
      <c r="C89" s="8"/>
    </row>
    <row r="90" spans="2:3" x14ac:dyDescent="0.35">
      <c r="B90" s="29"/>
      <c r="C90" s="8"/>
    </row>
    <row r="91" spans="2:3" x14ac:dyDescent="0.35">
      <c r="B91" s="29"/>
      <c r="C91" s="8"/>
    </row>
    <row r="92" spans="2:3" x14ac:dyDescent="0.35">
      <c r="B92" s="29"/>
      <c r="C92" s="8"/>
    </row>
    <row r="93" spans="2:3" x14ac:dyDescent="0.35">
      <c r="B93" s="29"/>
      <c r="C93" s="8"/>
    </row>
    <row r="94" spans="2:3" x14ac:dyDescent="0.35">
      <c r="B94" s="29"/>
      <c r="C94" s="8"/>
    </row>
    <row r="95" spans="2:3" x14ac:dyDescent="0.35">
      <c r="B95" s="29"/>
      <c r="C95" s="8"/>
    </row>
    <row r="96" spans="2:3" x14ac:dyDescent="0.35">
      <c r="B96" s="29"/>
      <c r="C96" s="8"/>
    </row>
    <row r="97" spans="2:7" x14ac:dyDescent="0.35">
      <c r="B97" s="29"/>
      <c r="C97" s="8"/>
    </row>
    <row r="98" spans="2:7" x14ac:dyDescent="0.35">
      <c r="B98" s="29"/>
      <c r="C98" s="8"/>
    </row>
    <row r="99" spans="2:7" x14ac:dyDescent="0.35">
      <c r="B99" s="29"/>
      <c r="C99" s="8"/>
    </row>
    <row r="100" spans="2:7" x14ac:dyDescent="0.35">
      <c r="B100" s="29"/>
      <c r="C100" s="8"/>
    </row>
    <row r="101" spans="2:7" x14ac:dyDescent="0.35">
      <c r="B101" s="30"/>
    </row>
    <row r="102" spans="2:7" x14ac:dyDescent="0.35">
      <c r="B102" s="30"/>
    </row>
    <row r="103" spans="2:7" hidden="1" x14ac:dyDescent="0.35"/>
    <row r="104" spans="2:7" hidden="1" x14ac:dyDescent="0.35"/>
    <row r="105" spans="2:7" hidden="1" x14ac:dyDescent="0.35">
      <c r="B105" t="s">
        <v>2</v>
      </c>
      <c r="D105">
        <v>0</v>
      </c>
      <c r="F105">
        <v>350</v>
      </c>
      <c r="G105" t="s">
        <v>33</v>
      </c>
    </row>
    <row r="106" spans="2:7" hidden="1" x14ac:dyDescent="0.35">
      <c r="B106" t="s">
        <v>1</v>
      </c>
      <c r="D106">
        <v>30</v>
      </c>
      <c r="E106" t="s">
        <v>43</v>
      </c>
      <c r="F106">
        <v>180</v>
      </c>
      <c r="G106" t="s">
        <v>32</v>
      </c>
    </row>
    <row r="107" spans="2:7" hidden="1" x14ac:dyDescent="0.35">
      <c r="B107" t="s">
        <v>3</v>
      </c>
      <c r="D107">
        <v>10</v>
      </c>
      <c r="E107" t="s">
        <v>30</v>
      </c>
      <c r="F107">
        <v>100</v>
      </c>
      <c r="G107" t="s">
        <v>31</v>
      </c>
    </row>
    <row r="108" spans="2:7" hidden="1" x14ac:dyDescent="0.35">
      <c r="B108" t="s">
        <v>4</v>
      </c>
      <c r="D108">
        <v>0</v>
      </c>
      <c r="E108" t="s">
        <v>126</v>
      </c>
      <c r="F108">
        <v>100</v>
      </c>
      <c r="G108" t="s">
        <v>34</v>
      </c>
    </row>
    <row r="109" spans="2:7" hidden="1" x14ac:dyDescent="0.35">
      <c r="B109" t="s">
        <v>5</v>
      </c>
      <c r="D109">
        <v>48</v>
      </c>
      <c r="E109" t="s">
        <v>29</v>
      </c>
      <c r="F109">
        <v>90</v>
      </c>
      <c r="G109" t="s">
        <v>42</v>
      </c>
    </row>
    <row r="110" spans="2:7" hidden="1" x14ac:dyDescent="0.35">
      <c r="B110" t="s">
        <v>6</v>
      </c>
      <c r="D110">
        <v>24</v>
      </c>
      <c r="E110" t="s">
        <v>45</v>
      </c>
      <c r="F110">
        <v>100</v>
      </c>
      <c r="G110" t="s">
        <v>34</v>
      </c>
    </row>
    <row r="111" spans="2:7" hidden="1" x14ac:dyDescent="0.35">
      <c r="B111" t="s">
        <v>7</v>
      </c>
      <c r="D111">
        <v>0</v>
      </c>
      <c r="F111">
        <v>120</v>
      </c>
      <c r="G111" t="s">
        <v>36</v>
      </c>
    </row>
    <row r="112" spans="2:7" hidden="1" x14ac:dyDescent="0.35">
      <c r="B112" t="s">
        <v>13</v>
      </c>
      <c r="D112">
        <v>17</v>
      </c>
      <c r="E112" t="s">
        <v>53</v>
      </c>
      <c r="F112">
        <v>0</v>
      </c>
    </row>
    <row r="113" spans="2:14" hidden="1" x14ac:dyDescent="0.35">
      <c r="B113" t="s">
        <v>8</v>
      </c>
      <c r="D113">
        <v>0</v>
      </c>
      <c r="F113">
        <v>100</v>
      </c>
      <c r="G113" t="s">
        <v>37</v>
      </c>
    </row>
    <row r="114" spans="2:14" hidden="1" x14ac:dyDescent="0.35">
      <c r="B114" t="s">
        <v>35</v>
      </c>
      <c r="D114">
        <v>0</v>
      </c>
      <c r="F114">
        <v>200</v>
      </c>
      <c r="G114" t="s">
        <v>38</v>
      </c>
    </row>
    <row r="115" spans="2:14" hidden="1" x14ac:dyDescent="0.35">
      <c r="B115" t="s">
        <v>9</v>
      </c>
      <c r="D115">
        <v>0</v>
      </c>
      <c r="F115">
        <v>0</v>
      </c>
    </row>
    <row r="116" spans="2:14" hidden="1" x14ac:dyDescent="0.35">
      <c r="B116" t="s">
        <v>10</v>
      </c>
      <c r="D116">
        <v>0</v>
      </c>
      <c r="F116">
        <v>55</v>
      </c>
      <c r="G116" t="s">
        <v>39</v>
      </c>
    </row>
    <row r="117" spans="2:14" hidden="1" x14ac:dyDescent="0.35">
      <c r="B117" t="s">
        <v>11</v>
      </c>
      <c r="D117">
        <v>0</v>
      </c>
      <c r="F117">
        <v>40</v>
      </c>
      <c r="G117" t="s">
        <v>40</v>
      </c>
    </row>
    <row r="118" spans="2:14" hidden="1" x14ac:dyDescent="0.35">
      <c r="B118" t="s">
        <v>12</v>
      </c>
      <c r="D118">
        <v>0</v>
      </c>
      <c r="F118">
        <v>60</v>
      </c>
      <c r="G118" t="s">
        <v>41</v>
      </c>
    </row>
    <row r="119" spans="2:14" hidden="1" x14ac:dyDescent="0.35">
      <c r="B119" t="s">
        <v>14</v>
      </c>
      <c r="D119">
        <v>0</v>
      </c>
      <c r="E119" t="s">
        <v>52</v>
      </c>
    </row>
    <row r="120" spans="2:14" hidden="1" x14ac:dyDescent="0.35">
      <c r="B120" t="s">
        <v>15</v>
      </c>
    </row>
    <row r="121" spans="2:14" hidden="1" x14ac:dyDescent="0.35">
      <c r="D121">
        <f>SUM(D4:D120)</f>
        <v>1866</v>
      </c>
      <c r="F121">
        <f>SUM(F4:F120)</f>
        <v>1495</v>
      </c>
      <c r="N121">
        <f>SUM(D121:M121)</f>
        <v>3361</v>
      </c>
    </row>
    <row r="122" spans="2:14" hidden="1" x14ac:dyDescent="0.35"/>
    <row r="123" spans="2:14" hidden="1" x14ac:dyDescent="0.35">
      <c r="D123" t="s">
        <v>104</v>
      </c>
      <c r="E123" t="s">
        <v>105</v>
      </c>
    </row>
    <row r="124" spans="2:14" hidden="1" x14ac:dyDescent="0.35">
      <c r="B124" t="s">
        <v>0</v>
      </c>
    </row>
    <row r="125" spans="2:14" hidden="1" x14ac:dyDescent="0.35">
      <c r="B125" s="29" t="s">
        <v>54</v>
      </c>
      <c r="C125" s="11" t="s">
        <v>81</v>
      </c>
      <c r="E125">
        <v>900</v>
      </c>
    </row>
    <row r="126" spans="2:14" hidden="1" x14ac:dyDescent="0.35">
      <c r="B126" s="29" t="s">
        <v>55</v>
      </c>
      <c r="C126" s="11" t="s">
        <v>82</v>
      </c>
      <c r="E126">
        <v>30</v>
      </c>
    </row>
    <row r="127" spans="2:14" hidden="1" x14ac:dyDescent="0.35">
      <c r="B127" s="29" t="s">
        <v>56</v>
      </c>
      <c r="C127" s="8" t="s">
        <v>83</v>
      </c>
      <c r="E127">
        <v>150</v>
      </c>
    </row>
    <row r="128" spans="2:14" hidden="1" x14ac:dyDescent="0.35">
      <c r="B128" s="29" t="s">
        <v>57</v>
      </c>
      <c r="C128" s="8" t="s">
        <v>84</v>
      </c>
      <c r="D128">
        <v>300</v>
      </c>
      <c r="E128">
        <v>0</v>
      </c>
    </row>
    <row r="129" spans="2:5" hidden="1" x14ac:dyDescent="0.35">
      <c r="B129" s="29" t="s">
        <v>58</v>
      </c>
      <c r="C129" s="8" t="s">
        <v>85</v>
      </c>
      <c r="D129">
        <v>150</v>
      </c>
      <c r="E129">
        <v>100</v>
      </c>
    </row>
    <row r="130" spans="2:5" hidden="1" x14ac:dyDescent="0.35">
      <c r="B130" s="29" t="s">
        <v>59</v>
      </c>
      <c r="C130" s="8" t="s">
        <v>86</v>
      </c>
      <c r="E130">
        <v>30</v>
      </c>
    </row>
    <row r="131" spans="2:5" hidden="1" x14ac:dyDescent="0.35">
      <c r="B131" s="29" t="s">
        <v>60</v>
      </c>
      <c r="C131" s="8" t="s">
        <v>87</v>
      </c>
      <c r="E131">
        <v>200</v>
      </c>
    </row>
    <row r="132" spans="2:5" hidden="1" x14ac:dyDescent="0.35">
      <c r="B132" s="29" t="s">
        <v>23</v>
      </c>
      <c r="C132" s="8"/>
      <c r="D132">
        <f>SUM(D125:D131)</f>
        <v>450</v>
      </c>
      <c r="E132">
        <f>SUM(E125:E131)</f>
        <v>1410</v>
      </c>
    </row>
    <row r="133" spans="2:5" hidden="1" x14ac:dyDescent="0.35">
      <c r="B133" s="29" t="s">
        <v>124</v>
      </c>
      <c r="C133" s="8"/>
    </row>
    <row r="134" spans="2:5" hidden="1" x14ac:dyDescent="0.35">
      <c r="B134" s="29" t="s">
        <v>61</v>
      </c>
      <c r="C134" s="8" t="s">
        <v>88</v>
      </c>
      <c r="D134">
        <v>0</v>
      </c>
      <c r="E134">
        <v>350</v>
      </c>
    </row>
    <row r="135" spans="2:5" hidden="1" x14ac:dyDescent="0.35">
      <c r="B135" s="29" t="s">
        <v>62</v>
      </c>
      <c r="C135" s="8" t="s">
        <v>89</v>
      </c>
      <c r="D135">
        <v>0</v>
      </c>
      <c r="E135">
        <v>180</v>
      </c>
    </row>
    <row r="136" spans="2:5" hidden="1" x14ac:dyDescent="0.35">
      <c r="B136" s="29" t="s">
        <v>63</v>
      </c>
      <c r="C136" s="8" t="s">
        <v>43</v>
      </c>
      <c r="D136">
        <v>30</v>
      </c>
      <c r="E136">
        <v>0</v>
      </c>
    </row>
    <row r="137" spans="2:5" hidden="1" x14ac:dyDescent="0.35">
      <c r="B137" s="29" t="s">
        <v>125</v>
      </c>
      <c r="C137" s="8"/>
    </row>
    <row r="138" spans="2:5" hidden="1" x14ac:dyDescent="0.35">
      <c r="B138" s="29" t="s">
        <v>64</v>
      </c>
      <c r="C138" t="s">
        <v>30</v>
      </c>
      <c r="D138">
        <v>10</v>
      </c>
      <c r="E138">
        <v>0</v>
      </c>
    </row>
    <row r="139" spans="2:5" hidden="1" x14ac:dyDescent="0.35">
      <c r="B139" s="29" t="s">
        <v>65</v>
      </c>
      <c r="C139" s="8" t="s">
        <v>90</v>
      </c>
      <c r="D139">
        <v>0</v>
      </c>
      <c r="E139">
        <v>100</v>
      </c>
    </row>
    <row r="140" spans="2:5" hidden="1" x14ac:dyDescent="0.35">
      <c r="B140" s="29" t="s">
        <v>66</v>
      </c>
      <c r="C140" s="8" t="s">
        <v>91</v>
      </c>
      <c r="D140">
        <v>0</v>
      </c>
      <c r="E140">
        <v>100</v>
      </c>
    </row>
    <row r="141" spans="2:5" hidden="1" x14ac:dyDescent="0.35">
      <c r="B141" s="29" t="s">
        <v>67</v>
      </c>
      <c r="C141" t="s">
        <v>29</v>
      </c>
      <c r="D141">
        <v>48</v>
      </c>
      <c r="E141">
        <v>0</v>
      </c>
    </row>
    <row r="142" spans="2:5" hidden="1" x14ac:dyDescent="0.35">
      <c r="B142" s="29" t="s">
        <v>68</v>
      </c>
      <c r="C142" s="8" t="s">
        <v>92</v>
      </c>
      <c r="E142">
        <v>45</v>
      </c>
    </row>
    <row r="143" spans="2:5" hidden="1" x14ac:dyDescent="0.35">
      <c r="B143" s="29" t="s">
        <v>69</v>
      </c>
      <c r="C143" s="8" t="s">
        <v>93</v>
      </c>
      <c r="E143">
        <v>35</v>
      </c>
    </row>
    <row r="144" spans="2:5" hidden="1" x14ac:dyDescent="0.35">
      <c r="B144" s="29" t="s">
        <v>70</v>
      </c>
      <c r="C144" s="8" t="s">
        <v>94</v>
      </c>
      <c r="E144">
        <v>10</v>
      </c>
    </row>
    <row r="145" spans="2:5" hidden="1" x14ac:dyDescent="0.35">
      <c r="B145" s="29" t="s">
        <v>71</v>
      </c>
      <c r="C145" s="8" t="s">
        <v>95</v>
      </c>
      <c r="E145">
        <v>100</v>
      </c>
    </row>
    <row r="146" spans="2:5" hidden="1" x14ac:dyDescent="0.35">
      <c r="B146" s="29" t="s">
        <v>72</v>
      </c>
      <c r="C146" s="8" t="s">
        <v>96</v>
      </c>
      <c r="E146">
        <v>45</v>
      </c>
    </row>
    <row r="147" spans="2:5" hidden="1" x14ac:dyDescent="0.35">
      <c r="B147" s="29" t="s">
        <v>73</v>
      </c>
      <c r="C147" s="8" t="s">
        <v>97</v>
      </c>
      <c r="E147">
        <v>75</v>
      </c>
    </row>
    <row r="148" spans="2:5" hidden="1" x14ac:dyDescent="0.35">
      <c r="B148" s="29" t="s">
        <v>74</v>
      </c>
      <c r="C148" s="8" t="s">
        <v>98</v>
      </c>
      <c r="D148">
        <v>17</v>
      </c>
      <c r="E148">
        <v>0</v>
      </c>
    </row>
    <row r="149" spans="2:5" hidden="1" x14ac:dyDescent="0.35">
      <c r="B149" s="29" t="s">
        <v>75</v>
      </c>
      <c r="C149" s="8" t="s">
        <v>99</v>
      </c>
      <c r="E149">
        <v>40</v>
      </c>
    </row>
    <row r="150" spans="2:5" hidden="1" x14ac:dyDescent="0.35">
      <c r="B150" s="29" t="s">
        <v>76</v>
      </c>
      <c r="C150" s="8" t="s">
        <v>100</v>
      </c>
      <c r="E150">
        <v>60</v>
      </c>
    </row>
    <row r="151" spans="2:5" hidden="1" x14ac:dyDescent="0.35">
      <c r="B151" s="29" t="s">
        <v>77</v>
      </c>
      <c r="C151" s="8" t="s">
        <v>38</v>
      </c>
      <c r="E151">
        <v>200</v>
      </c>
    </row>
    <row r="152" spans="2:5" hidden="1" x14ac:dyDescent="0.35">
      <c r="B152" s="29" t="s">
        <v>78</v>
      </c>
      <c r="C152" s="8" t="s">
        <v>101</v>
      </c>
      <c r="E152">
        <v>55</v>
      </c>
    </row>
    <row r="153" spans="2:5" hidden="1" x14ac:dyDescent="0.35">
      <c r="B153" s="29" t="s">
        <v>79</v>
      </c>
      <c r="C153" s="8" t="s">
        <v>102</v>
      </c>
      <c r="E153">
        <v>40</v>
      </c>
    </row>
    <row r="154" spans="2:5" hidden="1" x14ac:dyDescent="0.35">
      <c r="B154" s="29" t="s">
        <v>80</v>
      </c>
      <c r="C154" s="8" t="s">
        <v>103</v>
      </c>
      <c r="E154">
        <v>60</v>
      </c>
    </row>
    <row r="155" spans="2:5" hidden="1" x14ac:dyDescent="0.35">
      <c r="B155" s="29" t="s">
        <v>71</v>
      </c>
    </row>
    <row r="156" spans="2:5" hidden="1" x14ac:dyDescent="0.35">
      <c r="D156">
        <f>SUM(D131:D154)</f>
        <v>555</v>
      </c>
      <c r="E156">
        <f>SUM(E132:E154)</f>
        <v>2905</v>
      </c>
    </row>
    <row r="157" spans="2:5" hidden="1" x14ac:dyDescent="0.35"/>
    <row r="158" spans="2:5" hidden="1" x14ac:dyDescent="0.35"/>
    <row r="159" spans="2:5" hidden="1" x14ac:dyDescent="0.35"/>
    <row r="160" spans="2:5" hidden="1"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8"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row r="201" hidden="1" x14ac:dyDescent="0.35"/>
    <row r="202" hidden="1" x14ac:dyDescent="0.35"/>
    <row r="203" hidden="1" x14ac:dyDescent="0.35"/>
    <row r="204" hidden="1" x14ac:dyDescent="0.35"/>
    <row r="205" hidden="1" x14ac:dyDescent="0.35"/>
    <row r="206" hidden="1" x14ac:dyDescent="0.35"/>
    <row r="207" hidden="1" x14ac:dyDescent="0.35"/>
    <row r="208" hidden="1" x14ac:dyDescent="0.35"/>
    <row r="209" hidden="1" x14ac:dyDescent="0.35"/>
    <row r="210" hidden="1" x14ac:dyDescent="0.35"/>
  </sheetData>
  <mergeCells count="5">
    <mergeCell ref="A4:A11"/>
    <mergeCell ref="A12:A15"/>
    <mergeCell ref="A16:A21"/>
    <mergeCell ref="A22:A37"/>
    <mergeCell ref="A38:A4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7EAD-51FC-4909-BB7C-50345F526210}">
  <dimension ref="A1:H25"/>
  <sheetViews>
    <sheetView workbookViewId="0">
      <selection activeCell="A2" sqref="A2"/>
    </sheetView>
  </sheetViews>
  <sheetFormatPr defaultRowHeight="15.5" x14ac:dyDescent="0.35"/>
  <cols>
    <col min="1" max="1" width="19" bestFit="1" customWidth="1"/>
    <col min="2" max="2" width="14.84375" bestFit="1" customWidth="1"/>
    <col min="3" max="3" width="10.3046875" bestFit="1" customWidth="1"/>
    <col min="5" max="5" width="21.84375" customWidth="1"/>
    <col min="6" max="6" width="17.69140625" bestFit="1" customWidth="1"/>
  </cols>
  <sheetData>
    <row r="1" spans="1:8" x14ac:dyDescent="0.35">
      <c r="A1" s="1" t="s">
        <v>1474</v>
      </c>
    </row>
    <row r="2" spans="1:8" x14ac:dyDescent="0.35">
      <c r="A2" s="1"/>
    </row>
    <row r="3" spans="1:8" ht="31" x14ac:dyDescent="0.35">
      <c r="A3" s="124" t="s">
        <v>122</v>
      </c>
      <c r="B3" s="122" t="s">
        <v>152</v>
      </c>
      <c r="C3" s="120" t="s">
        <v>153</v>
      </c>
      <c r="D3" s="121"/>
      <c r="E3" s="43" t="s">
        <v>154</v>
      </c>
      <c r="F3" s="125" t="s">
        <v>28</v>
      </c>
    </row>
    <row r="4" spans="1:8" x14ac:dyDescent="0.35">
      <c r="A4" s="123"/>
      <c r="B4" s="123"/>
      <c r="C4" s="5" t="s">
        <v>26</v>
      </c>
      <c r="D4" s="17" t="s">
        <v>27</v>
      </c>
      <c r="E4" s="7" t="s">
        <v>46</v>
      </c>
      <c r="F4" s="111"/>
    </row>
    <row r="5" spans="1:8" x14ac:dyDescent="0.35">
      <c r="A5" s="6" t="s">
        <v>0</v>
      </c>
      <c r="B5" s="6">
        <v>1035</v>
      </c>
      <c r="C5" s="3">
        <v>69</v>
      </c>
      <c r="D5">
        <f>C5*13</f>
        <v>897</v>
      </c>
      <c r="E5" s="6">
        <f>ROUND(B5*13/15,0)</f>
        <v>897</v>
      </c>
      <c r="F5" s="4">
        <v>900</v>
      </c>
    </row>
    <row r="6" spans="1:8" x14ac:dyDescent="0.35">
      <c r="A6" s="6" t="s">
        <v>2</v>
      </c>
      <c r="B6" s="6">
        <v>0</v>
      </c>
      <c r="C6" s="3">
        <v>0</v>
      </c>
      <c r="D6">
        <f t="shared" ref="D6:D20" si="0">C6*13</f>
        <v>0</v>
      </c>
      <c r="E6" s="6">
        <f t="shared" ref="E6:E20" si="1">ROUND(B6*13/15,0)</f>
        <v>0</v>
      </c>
      <c r="F6" s="4">
        <v>0</v>
      </c>
    </row>
    <row r="7" spans="1:8" x14ac:dyDescent="0.35">
      <c r="A7" s="6" t="s">
        <v>1</v>
      </c>
      <c r="B7" s="6">
        <v>0</v>
      </c>
      <c r="C7" s="3">
        <v>0</v>
      </c>
      <c r="D7">
        <f t="shared" si="0"/>
        <v>0</v>
      </c>
      <c r="E7" s="6">
        <f t="shared" si="1"/>
        <v>0</v>
      </c>
      <c r="F7" s="4">
        <v>0</v>
      </c>
    </row>
    <row r="8" spans="1:8" x14ac:dyDescent="0.35">
      <c r="A8" s="6" t="s">
        <v>3</v>
      </c>
      <c r="B8" s="6">
        <v>90</v>
      </c>
      <c r="C8" s="3">
        <v>5</v>
      </c>
      <c r="D8">
        <f t="shared" si="0"/>
        <v>65</v>
      </c>
      <c r="E8" s="6">
        <f t="shared" si="1"/>
        <v>78</v>
      </c>
      <c r="F8" s="4">
        <v>69</v>
      </c>
    </row>
    <row r="9" spans="1:8" x14ac:dyDescent="0.35">
      <c r="A9" s="6" t="s">
        <v>4</v>
      </c>
      <c r="B9" s="6">
        <v>90</v>
      </c>
      <c r="C9" s="3">
        <v>5</v>
      </c>
      <c r="D9">
        <f t="shared" si="0"/>
        <v>65</v>
      </c>
      <c r="E9" s="6">
        <f t="shared" si="1"/>
        <v>78</v>
      </c>
      <c r="F9" s="4">
        <v>69</v>
      </c>
    </row>
    <row r="10" spans="1:8" x14ac:dyDescent="0.35">
      <c r="A10" s="6" t="s">
        <v>5</v>
      </c>
      <c r="B10" s="6">
        <v>50</v>
      </c>
      <c r="C10" s="3">
        <v>3</v>
      </c>
      <c r="D10">
        <f t="shared" si="0"/>
        <v>39</v>
      </c>
      <c r="E10" s="6">
        <f t="shared" si="1"/>
        <v>43</v>
      </c>
      <c r="F10" s="4">
        <v>47</v>
      </c>
    </row>
    <row r="11" spans="1:8" ht="16" x14ac:dyDescent="0.35">
      <c r="A11" s="6" t="s">
        <v>6</v>
      </c>
      <c r="B11" s="6">
        <v>50</v>
      </c>
      <c r="C11" s="3">
        <v>3</v>
      </c>
      <c r="D11">
        <f t="shared" si="0"/>
        <v>39</v>
      </c>
      <c r="E11" s="6">
        <f t="shared" si="1"/>
        <v>43</v>
      </c>
      <c r="F11" s="4">
        <v>47</v>
      </c>
      <c r="H11" s="2"/>
    </row>
    <row r="12" spans="1:8" x14ac:dyDescent="0.35">
      <c r="A12" s="6" t="s">
        <v>7</v>
      </c>
      <c r="B12" s="6">
        <v>50</v>
      </c>
      <c r="C12" s="3">
        <v>4</v>
      </c>
      <c r="D12">
        <f t="shared" si="0"/>
        <v>52</v>
      </c>
      <c r="E12" s="6">
        <f t="shared" si="1"/>
        <v>43</v>
      </c>
      <c r="F12" s="4">
        <v>47</v>
      </c>
    </row>
    <row r="13" spans="1:8" x14ac:dyDescent="0.35">
      <c r="A13" s="6" t="s">
        <v>13</v>
      </c>
      <c r="B13" s="6">
        <v>50</v>
      </c>
      <c r="C13" s="3">
        <v>3</v>
      </c>
      <c r="D13">
        <f t="shared" si="0"/>
        <v>39</v>
      </c>
      <c r="E13" s="6">
        <f t="shared" si="1"/>
        <v>43</v>
      </c>
      <c r="F13" s="4">
        <v>47</v>
      </c>
    </row>
    <row r="14" spans="1:8" x14ac:dyDescent="0.35">
      <c r="A14" s="6" t="s">
        <v>8</v>
      </c>
      <c r="B14" s="6">
        <v>50</v>
      </c>
      <c r="C14" s="3">
        <v>4</v>
      </c>
      <c r="D14">
        <f t="shared" si="0"/>
        <v>52</v>
      </c>
      <c r="E14" s="6">
        <f t="shared" si="1"/>
        <v>43</v>
      </c>
      <c r="F14" s="4">
        <v>47</v>
      </c>
    </row>
    <row r="15" spans="1:8" x14ac:dyDescent="0.35">
      <c r="A15" s="6" t="s">
        <v>9</v>
      </c>
      <c r="B15" s="6">
        <v>20</v>
      </c>
      <c r="C15" s="45" t="s">
        <v>155</v>
      </c>
      <c r="E15" s="6">
        <f t="shared" si="1"/>
        <v>17</v>
      </c>
      <c r="F15" s="4">
        <v>20</v>
      </c>
    </row>
    <row r="16" spans="1:8" x14ac:dyDescent="0.35">
      <c r="A16" s="6" t="s">
        <v>10</v>
      </c>
      <c r="B16" s="6">
        <v>20</v>
      </c>
      <c r="C16" s="45" t="s">
        <v>155</v>
      </c>
      <c r="E16" s="6">
        <f t="shared" si="1"/>
        <v>17</v>
      </c>
      <c r="F16" s="4">
        <v>18</v>
      </c>
    </row>
    <row r="17" spans="1:6" x14ac:dyDescent="0.35">
      <c r="A17" s="6" t="s">
        <v>11</v>
      </c>
      <c r="B17" s="6">
        <v>20</v>
      </c>
      <c r="C17" s="45" t="s">
        <v>155</v>
      </c>
      <c r="E17" s="6">
        <f t="shared" si="1"/>
        <v>17</v>
      </c>
      <c r="F17" s="4">
        <v>18</v>
      </c>
    </row>
    <row r="18" spans="1:6" x14ac:dyDescent="0.35">
      <c r="A18" s="6" t="s">
        <v>12</v>
      </c>
      <c r="B18" s="6">
        <v>20</v>
      </c>
      <c r="C18" s="45" t="s">
        <v>155</v>
      </c>
      <c r="E18" s="6">
        <f t="shared" si="1"/>
        <v>17</v>
      </c>
      <c r="F18" s="4">
        <v>18</v>
      </c>
    </row>
    <row r="19" spans="1:6" x14ac:dyDescent="0.35">
      <c r="A19" s="6" t="s">
        <v>14</v>
      </c>
      <c r="B19" s="6">
        <v>20</v>
      </c>
      <c r="C19" s="45" t="s">
        <v>155</v>
      </c>
      <c r="E19" s="6">
        <f t="shared" si="1"/>
        <v>17</v>
      </c>
      <c r="F19" s="4">
        <v>18</v>
      </c>
    </row>
    <row r="20" spans="1:6" x14ac:dyDescent="0.35">
      <c r="A20" s="6" t="s">
        <v>15</v>
      </c>
      <c r="B20" s="6">
        <v>160</v>
      </c>
      <c r="C20" s="3">
        <v>10</v>
      </c>
      <c r="D20">
        <f t="shared" si="0"/>
        <v>130</v>
      </c>
      <c r="E20" s="6">
        <f t="shared" si="1"/>
        <v>139</v>
      </c>
      <c r="F20" s="4">
        <v>130</v>
      </c>
    </row>
    <row r="21" spans="1:6" x14ac:dyDescent="0.35">
      <c r="A21" s="7" t="s">
        <v>139</v>
      </c>
      <c r="B21" s="44">
        <f>SUM(B5:B20)</f>
        <v>1725</v>
      </c>
      <c r="C21" s="17"/>
      <c r="D21" s="17"/>
      <c r="E21" s="44">
        <f t="shared" ref="E21" si="2">B21*13/15</f>
        <v>1495</v>
      </c>
      <c r="F21" s="19">
        <f>SUM(F5:F20)</f>
        <v>1495</v>
      </c>
    </row>
    <row r="23" spans="1:6" x14ac:dyDescent="0.35">
      <c r="A23" s="1" t="s">
        <v>141</v>
      </c>
    </row>
    <row r="24" spans="1:6" x14ac:dyDescent="0.35">
      <c r="A24" t="s">
        <v>157</v>
      </c>
    </row>
    <row r="25" spans="1:6" x14ac:dyDescent="0.35">
      <c r="A25" t="s">
        <v>156</v>
      </c>
    </row>
  </sheetData>
  <mergeCells count="4">
    <mergeCell ref="C3:D3"/>
    <mergeCell ref="B3:B4"/>
    <mergeCell ref="A3:A4"/>
    <mergeCell ref="F3: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8DFC-2E41-489E-9E82-CBB2AABD26ED}">
  <dimension ref="A1:F11"/>
  <sheetViews>
    <sheetView workbookViewId="0">
      <selection activeCell="A2" sqref="A2"/>
    </sheetView>
  </sheetViews>
  <sheetFormatPr defaultRowHeight="15.5" x14ac:dyDescent="0.35"/>
  <cols>
    <col min="1" max="1" width="27.3046875" bestFit="1" customWidth="1"/>
  </cols>
  <sheetData>
    <row r="1" spans="1:6" x14ac:dyDescent="0.35">
      <c r="A1" s="1" t="s">
        <v>1475</v>
      </c>
    </row>
    <row r="3" spans="1:6" x14ac:dyDescent="0.35">
      <c r="A3" t="s">
        <v>158</v>
      </c>
      <c r="E3">
        <v>350</v>
      </c>
    </row>
    <row r="5" spans="1:6" x14ac:dyDescent="0.35">
      <c r="A5" t="s">
        <v>1478</v>
      </c>
      <c r="B5" t="s">
        <v>106</v>
      </c>
      <c r="D5">
        <v>6</v>
      </c>
      <c r="F5" s="9" t="s">
        <v>110</v>
      </c>
    </row>
    <row r="6" spans="1:6" x14ac:dyDescent="0.35">
      <c r="B6" t="s">
        <v>107</v>
      </c>
      <c r="D6">
        <v>8</v>
      </c>
      <c r="F6" t="s">
        <v>1386</v>
      </c>
    </row>
    <row r="7" spans="1:6" x14ac:dyDescent="0.35">
      <c r="B7" t="s">
        <v>108</v>
      </c>
      <c r="D7">
        <v>17</v>
      </c>
      <c r="F7" s="14" t="s">
        <v>111</v>
      </c>
    </row>
    <row r="8" spans="1:6" x14ac:dyDescent="0.35">
      <c r="B8" t="s">
        <v>109</v>
      </c>
      <c r="D8">
        <v>7</v>
      </c>
      <c r="F8" t="s">
        <v>110</v>
      </c>
    </row>
    <row r="9" spans="1:6" x14ac:dyDescent="0.35">
      <c r="E9">
        <f>SUM(D5:D8)</f>
        <v>38</v>
      </c>
    </row>
    <row r="11" spans="1:6" x14ac:dyDescent="0.35">
      <c r="A11" t="s">
        <v>112</v>
      </c>
      <c r="E11">
        <f>E3-E9</f>
        <v>312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b80b83c-3cdb-4cc2-8233-274f5028165d">
      <Value>83</Value>
    </TaxCatchAll>
    <Regulation_x0020_Number xmlns="1b80b83c-3cdb-4cc2-8233-274f5028165d">25</Regulation_x0020_Number>
    <Evidence_x0020_Base_x0020_Type xmlns="1b80b83c-3cdb-4cc2-8233-274f5028165d" xsi:nil="true"/>
    <Allocated_x0020_To xmlns="1b80b83c-3cdb-4cc2-8233-274f5028165d">
      <UserInfo>
        <DisplayName/>
        <AccountId>627</AccountId>
        <AccountType/>
      </UserInfo>
    </Allocated_x0020_To>
    <Plan_x0020_Area xmlns="1b80b83c-3cdb-4cc2-8233-274f5028165d">All</Plan_x0020_Area>
    <e0485530c2b84653876d4b563c5c4c99 xmlns="1b80b83c-3cdb-4cc2-8233-274f5028165d">
      <Terms xmlns="http://schemas.microsoft.com/office/infopath/2007/PartnerControls">
        <TermInfo xmlns="http://schemas.microsoft.com/office/infopath/2007/PartnerControls">
          <TermName xmlns="http://schemas.microsoft.com/office/infopath/2007/PartnerControls">Research or Data</TermName>
          <TermId xmlns="http://schemas.microsoft.com/office/infopath/2007/PartnerControls">274de979-9608-4986-a95a-108d9e7558e7</TermId>
        </TermInfo>
      </Terms>
    </e0485530c2b84653876d4b563c5c4c99>
    <Plan_x0020_Type xmlns="1b80b83c-3cdb-4cc2-8233-274f5028165d">Local Plan</Plan_x0020_Type>
    <Local_x0020_Plan_x0020_Stage xmlns="1b80b83c-3cdb-4cc2-8233-274f5028165d">Examination</Local_x0020_Plan_x0020_Stage>
    <Original_x0020_Document_x0020_Date xmlns="1b80b83c-3cdb-4cc2-8233-274f5028165d">2025-10-06T23:00:00+00:00</Original_x0020_Document_x0020_Date>
    <Plan_x0020_Name xmlns="1b80b83c-3cdb-4cc2-8233-274f5028165d">Reg 24 Examination</Plan_x0020_Name>
    <TaxKeywordTaxHTField xmlns="1b80b83c-3cdb-4cc2-8233-274f5028165d">
      <Terms xmlns="http://schemas.microsoft.com/office/infopath/2007/PartnerControls"/>
    </TaxKeywordTaxHTField>
    <Year xmlns="1b80b83c-3cdb-4cc2-8233-274f5028165d">2025</Year>
    <Permanently_x0020_retained_x003f_ xmlns="99e90461-701c-4a5e-b72e-4fb70e8bcb14">true</Permanently_x0020_retained_x003f_>
  </documentManagement>
</p:properties>
</file>

<file path=customXml/item2.xml><?xml version="1.0" encoding="utf-8"?>
<ct:contentTypeSchema xmlns:ct="http://schemas.microsoft.com/office/2006/metadata/contentType" xmlns:ma="http://schemas.microsoft.com/office/2006/metadata/properties/metaAttributes" ct:_="" ma:_="" ma:contentTypeName="Local Plan New" ma:contentTypeID="0x01010041CC1C6C75DCC242BE9D566CF1F1C70F0B00F9B78A89A761AB4595FCA11B77F72F60" ma:contentTypeVersion="16" ma:contentTypeDescription="" ma:contentTypeScope="" ma:versionID="dd671356b7cf5be2f9da0b7469efe99f">
  <xsd:schema xmlns:xsd="http://www.w3.org/2001/XMLSchema" xmlns:xs="http://www.w3.org/2001/XMLSchema" xmlns:p="http://schemas.microsoft.com/office/2006/metadata/properties" xmlns:ns2="1b80b83c-3cdb-4cc2-8233-274f5028165d" xmlns:ns3="99e90461-701c-4a5e-b72e-4fb70e8bcb14" targetNamespace="http://schemas.microsoft.com/office/2006/metadata/properties" ma:root="true" ma:fieldsID="4f71165cd6008ad63b9819c1e7fa1f1f" ns2:_="" ns3:_="">
    <xsd:import namespace="1b80b83c-3cdb-4cc2-8233-274f5028165d"/>
    <xsd:import namespace="99e90461-701c-4a5e-b72e-4fb70e8bcb14"/>
    <xsd:element name="properties">
      <xsd:complexType>
        <xsd:sequence>
          <xsd:element name="documentManagement">
            <xsd:complexType>
              <xsd:all>
                <xsd:element ref="ns2:Original_x0020_Document_x0020_Date" minOccurs="0"/>
                <xsd:element ref="ns2:TaxCatchAllLabel" minOccurs="0"/>
                <xsd:element ref="ns2:TaxKeywordTaxHTField" minOccurs="0"/>
                <xsd:element ref="ns2:TaxCatchAll" minOccurs="0"/>
                <xsd:element ref="ns2:e0485530c2b84653876d4b563c5c4c99" minOccurs="0"/>
                <xsd:element ref="ns2:Evidence_x0020_Base_x0020_Type" minOccurs="0"/>
                <xsd:element ref="ns2:Regulation_x0020_Number" minOccurs="0"/>
                <xsd:element ref="ns2:Plan_x0020_Area" minOccurs="0"/>
                <xsd:element ref="ns2:Plan_x0020_Type" minOccurs="0"/>
                <xsd:element ref="ns2:Local_x0020_Plan_x0020_Stage" minOccurs="0"/>
                <xsd:element ref="ns2:Plan_x0020_Name" minOccurs="0"/>
                <xsd:element ref="ns2:Year" minOccurs="0"/>
                <xsd:element ref="ns2:Allocated_x0020_To" minOccurs="0"/>
                <xsd:element ref="ns3:Permanently_x0020_retain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b83c-3cdb-4cc2-8233-274f5028165d" elementFormDefault="qualified">
    <xsd:import namespace="http://schemas.microsoft.com/office/2006/documentManagement/types"/>
    <xsd:import namespace="http://schemas.microsoft.com/office/infopath/2007/PartnerControls"/>
    <xsd:element name="Original_x0020_Document_x0020_Date" ma:index="3" nillable="true" ma:displayName="Original Document Date" ma:default="[today]" ma:format="DateOnly" ma:internalName="Original_x0020_Document_x0020_Date" ma:readOnly="false">
      <xsd:simpleType>
        <xsd:restriction base="dms:DateTime"/>
      </xsd:simpleType>
    </xsd:element>
    <xsd:element name="TaxCatchAllLabel" ma:index="8" nillable="true" ma:displayName="Taxonomy Catch All Column1" ma:hidden="true" ma:list="{43e563ad-b7a5-46d1-9f63-a28d124a2179}" ma:internalName="TaxCatchAllLabel" ma:readOnly="true" ma:showField="CatchAllDataLabel" ma:web="1b80b83c-3cdb-4cc2-8233-274f5028165d">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Reference" ma:readOnly="false" ma:fieldId="{23f27201-bee3-471e-b2e7-b64fd8b7ca38}" ma:taxonomyMulti="true" ma:sspId="e64b0df6-c67a-4e60-92fc-ee34611ae5bc" ma:termSetId="00000000-0000-0000-0000-000000000000" ma:anchorId="00000000-0000-0000-0000-000000000000" ma:open="true" ma:isKeyword="true">
      <xsd:complexType>
        <xsd:sequence>
          <xsd:element ref="pc:Terms" minOccurs="0" maxOccurs="1"/>
        </xsd:sequence>
      </xsd:complexType>
    </xsd:element>
    <xsd:element name="TaxCatchAll" ma:index="11" nillable="true" ma:displayName="Taxonomy Catch All Column" ma:hidden="true" ma:list="{43e563ad-b7a5-46d1-9f63-a28d124a2179}" ma:internalName="TaxCatchAll" ma:showField="CatchAllData" ma:web="1b80b83c-3cdb-4cc2-8233-274f5028165d">
      <xsd:complexType>
        <xsd:complexContent>
          <xsd:extension base="dms:MultiChoiceLookup">
            <xsd:sequence>
              <xsd:element name="Value" type="dms:Lookup" maxOccurs="unbounded" minOccurs="0" nillable="true"/>
            </xsd:sequence>
          </xsd:extension>
        </xsd:complexContent>
      </xsd:complexType>
    </xsd:element>
    <xsd:element name="e0485530c2b84653876d4b563c5c4c99" ma:index="13" ma:taxonomy="true" ma:internalName="e0485530c2b84653876d4b563c5c4c99" ma:taxonomyFieldName="Local_x0020_Plan_x0020_Category" ma:displayName="Local Plan Category" ma:readOnly="false" ma:default="" ma:fieldId="{e0485530-c2b8-4653-876d-4b563c5c4c99}" ma:sspId="e64b0df6-c67a-4e60-92fc-ee34611ae5bc" ma:termSetId="16e4d170-359f-4d69-bdf6-773daeacc203" ma:anchorId="2ae2ba7b-6d5c-4c28-b925-a75f94b90ae6" ma:open="false" ma:isKeyword="false">
      <xsd:complexType>
        <xsd:sequence>
          <xsd:element ref="pc:Terms" minOccurs="0" maxOccurs="1"/>
        </xsd:sequence>
      </xsd:complexType>
    </xsd:element>
    <xsd:element name="Evidence_x0020_Base_x0020_Type" ma:index="15" nillable="true" ma:displayName="Evidence Base Type" ma:format="Dropdown" ma:hidden="true" ma:internalName="Evidence_x0020_Base_x0020_Type" ma:readOnly="false">
      <xsd:simpleType>
        <xsd:restriction base="dms:Choice">
          <xsd:enumeration value="Communities"/>
          <xsd:enumeration value="Economy"/>
          <xsd:enumeration value="Environment"/>
          <xsd:enumeration value="Gypsies and Travellers"/>
          <xsd:enumeration value="Housing"/>
          <xsd:enumeration value="Location Based"/>
          <xsd:enumeration value="Monitoring"/>
          <xsd:enumeration value="Other"/>
          <xsd:enumeration value="Sustainability Appraisal"/>
          <xsd:enumeration value="Transport"/>
        </xsd:restriction>
      </xsd:simpleType>
    </xsd:element>
    <xsd:element name="Regulation_x0020_Number" ma:index="16" nillable="true" ma:displayName="Regulation Number" ma:hidden="true" ma:internalName="Regulation_x0020_Number" ma:readOnly="false">
      <xsd:simpleType>
        <xsd:restriction base="dms:Text">
          <xsd:maxLength value="255"/>
        </xsd:restriction>
      </xsd:simpleType>
    </xsd:element>
    <xsd:element name="Plan_x0020_Area" ma:index="17" nillable="true" ma:displayName="Plan Area" ma:format="Dropdown" ma:hidden="true" ma:internalName="Plan_x0020_Area" ma:readOnly="false">
      <xsd:simpleType>
        <xsd:restriction base="dms:Choice">
          <xsd:enumeration value="All"/>
          <xsd:enumeration value="Badger Farm"/>
          <xsd:enumeration value="Beauworth"/>
          <xsd:enumeration value="Bighton"/>
          <xsd:enumeration value="Bishops Sutton"/>
          <xsd:enumeration value="Bishops Waltham"/>
          <xsd:enumeration value="Boarhunt"/>
          <xsd:enumeration value="Bramdean and Hinton Ampner"/>
          <xsd:enumeration value="Cheriton"/>
          <xsd:enumeration value="Chilcomb"/>
          <xsd:enumeration value="Colden Common"/>
          <xsd:enumeration value="Compton and Shawford"/>
          <xsd:enumeration value="Corhampton and Meonstoke"/>
          <xsd:enumeration value="Crawley"/>
          <xsd:enumeration value="Curdridge"/>
          <xsd:enumeration value="Denmead"/>
          <xsd:enumeration value="Droxford"/>
          <xsd:enumeration value="Durley"/>
          <xsd:enumeration value="Exton"/>
          <xsd:enumeration value="Hambledon"/>
          <xsd:enumeration value="Headbourne Worthy"/>
          <xsd:enumeration value="Hursley"/>
          <xsd:enumeration value="Itchen Stoke and Ovington"/>
          <xsd:enumeration value="Itchen Valley"/>
          <xsd:enumeration value="Kilmeston"/>
          <xsd:enumeration value="Kings Worthy"/>
          <xsd:enumeration value="Littleton and Harestock"/>
          <xsd:enumeration value="Micheldever"/>
          <xsd:enumeration value="New Alresford"/>
          <xsd:enumeration value="Non-specific"/>
          <xsd:enumeration value="Northington"/>
          <xsd:enumeration value="Old Alresford"/>
          <xsd:enumeration value="Olivers Battery"/>
          <xsd:enumeration value="Otterbourne"/>
          <xsd:enumeration value="Owslebury"/>
          <xsd:enumeration value="Shedfield"/>
          <xsd:enumeration value="Soberton"/>
          <xsd:enumeration value="South Wonston"/>
          <xsd:enumeration value="Southwick and Widley"/>
          <xsd:enumeration value="Sparsholt"/>
          <xsd:enumeration value="St Barnabas"/>
          <xsd:enumeration value="St Bartholomew"/>
          <xsd:enumeration value="St John and All Saints"/>
          <xsd:enumeration value="St Luke"/>
          <xsd:enumeration value="St Michael"/>
          <xsd:enumeration value="St Paul"/>
          <xsd:enumeration value="Swanmore"/>
          <xsd:enumeration value="Tichborne"/>
          <xsd:enumeration value="Twyford"/>
          <xsd:enumeration value="Upham"/>
          <xsd:enumeration value="Waltham Chase"/>
          <xsd:enumeration value="Warnford"/>
          <xsd:enumeration value="West Meon"/>
          <xsd:enumeration value="Whiteley"/>
          <xsd:enumeration value="Wickham"/>
          <xsd:enumeration value="Winchester Town"/>
          <xsd:enumeration value="Wonston"/>
          <xsd:enumeration value="Other Authorities"/>
          <xsd:enumeration value="Other Statutory"/>
          <xsd:enumeration value="Hampshire"/>
          <xsd:enumeration value="National"/>
          <xsd:enumeration value="Regional"/>
          <xsd:enumeration value="SDNPA"/>
        </xsd:restriction>
      </xsd:simpleType>
    </xsd:element>
    <xsd:element name="Plan_x0020_Type" ma:index="18" nillable="true" ma:displayName="Plan Type" ma:format="Dropdown" ma:hidden="true" ma:internalName="Plan_x0020_Type" ma:readOnly="false">
      <xsd:simpleType>
        <xsd:restriction base="dms:Choice">
          <xsd:enumeration value="CIL"/>
          <xsd:enumeration value="DPD"/>
          <xsd:enumeration value="Local Plan"/>
          <xsd:enumeration value="Neighbourhood Plan"/>
          <xsd:enumeration value="SPD"/>
          <xsd:enumeration value="Other"/>
        </xsd:restriction>
      </xsd:simpleType>
    </xsd:element>
    <xsd:element name="Local_x0020_Plan_x0020_Stage" ma:index="19" nillable="true" ma:displayName="Local Plan Stage" ma:format="Dropdown" ma:hidden="true" ma:internalName="Local_x0020_Plan_x0020_Stage" ma:readOnly="false">
      <xsd:simpleType>
        <xsd:restriction base="dms:Choice">
          <xsd:enumeration value="Evidence"/>
          <xsd:enumeration value="Frontloading"/>
          <xsd:enumeration value="Draft Plan"/>
          <xsd:enumeration value="Preferred Approach"/>
          <xsd:enumeration value="Pre-Submission"/>
          <xsd:enumeration value="Submission"/>
          <xsd:enumeration value="Examination"/>
          <xsd:enumeration value="Adoption"/>
          <xsd:enumeration value="Monitoring"/>
        </xsd:restriction>
      </xsd:simpleType>
    </xsd:element>
    <xsd:element name="Plan_x0020_Name" ma:index="20" nillable="true" ma:displayName="Plan Name" ma:hidden="true" ma:internalName="Plan_x0020_Name" ma:readOnly="false">
      <xsd:simpleType>
        <xsd:restriction base="dms:Text">
          <xsd:maxLength value="255"/>
        </xsd:restriction>
      </xsd:simpleType>
    </xsd:element>
    <xsd:element name="Year" ma:index="21" nillable="true" ma:displayName="Year" ma:format="Dropdown" ma:internalName="Year" ma:readOnly="false">
      <xsd:simpleType>
        <xsd:restriction base="dms:Choice">
          <xsd:enumeration value="2025"/>
          <xsd:enumeration value="2024"/>
          <xsd:enumeration value="2023"/>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Pre 2010"/>
        </xsd:restriction>
      </xsd:simpleType>
    </xsd:element>
    <xsd:element name="Allocated_x0020_To" ma:index="22" nillable="true" ma:displayName="Allocated To" ma:hidden="true" ma:list="UserInfo" ma:SharePointGroup="0" ma:internalName="Allocated_x0020_To"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9e90461-701c-4a5e-b72e-4fb70e8bcb14" elementFormDefault="qualified">
    <xsd:import namespace="http://schemas.microsoft.com/office/2006/documentManagement/types"/>
    <xsd:import namespace="http://schemas.microsoft.com/office/infopath/2007/PartnerControls"/>
    <xsd:element name="Permanently_x0020_retained_x003f_" ma:index="23" nillable="true" ma:displayName="Permanently retained?" ma:default="1" ma:internalName="Permanently_x0020_retained_x003f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240CF0-EA52-4A6B-A699-E0CF19F23446}">
  <ds:schemaRefs>
    <ds:schemaRef ds:uri="http://schemas.microsoft.com/office/infopath/2007/PartnerControls"/>
    <ds:schemaRef ds:uri="http://purl.org/dc/elements/1.1/"/>
    <ds:schemaRef ds:uri="http://schemas.microsoft.com/office/2006/metadata/properties"/>
    <ds:schemaRef ds:uri="99e90461-701c-4a5e-b72e-4fb70e8bcb14"/>
    <ds:schemaRef ds:uri="http://schemas.microsoft.com/office/2006/documentManagement/types"/>
    <ds:schemaRef ds:uri="http://purl.org/dc/terms/"/>
    <ds:schemaRef ds:uri="http://schemas.openxmlformats.org/package/2006/metadata/core-properties"/>
    <ds:schemaRef ds:uri="http://purl.org/dc/dcmitype/"/>
    <ds:schemaRef ds:uri="1b80b83c-3cdb-4cc2-8233-274f5028165d"/>
    <ds:schemaRef ds:uri="http://www.w3.org/XML/1998/namespace"/>
  </ds:schemaRefs>
</ds:datastoreItem>
</file>

<file path=customXml/itemProps2.xml><?xml version="1.0" encoding="utf-8"?>
<ds:datastoreItem xmlns:ds="http://schemas.openxmlformats.org/officeDocument/2006/customXml" ds:itemID="{5274CDB6-D0E7-444A-BE40-9B8A6AB054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80b83c-3cdb-4cc2-8233-274f5028165d"/>
    <ds:schemaRef ds:uri="99e90461-701c-4a5e-b72e-4fb70e8bc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71BB39-1E2B-48B8-AA9C-5316172C3BE0}">
  <ds:schemaRefs>
    <ds:schemaRef ds:uri="http://schemas.microsoft.com/sharepoint/v3/contenttype/forms"/>
  </ds:schemaRefs>
</ds:datastoreItem>
</file>

<file path=docMetadata/LabelInfo.xml><?xml version="1.0" encoding="utf-8"?>
<clbl:labelList xmlns:clbl="http://schemas.microsoft.com/office/2020/mipLabelMetadata">
  <clbl:label id="{003c3fb2-a351-4b60-b6e8-989865135af2}" enabled="1" method="Standard" siteId="{b451c354-21e6-4992-b2f4-df6d690b1ad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Contents</vt:lpstr>
      <vt:lpstr>Table 1 - Summary Sheet</vt:lpstr>
      <vt:lpstr>Table 2a - Completions</vt:lpstr>
      <vt:lpstr>Table 2b - Communal Completions</vt:lpstr>
      <vt:lpstr>Table 3a - Outstanding </vt:lpstr>
      <vt:lpstr>Table 3b - Communal Outstanding</vt:lpstr>
      <vt:lpstr>Table 4 - Allocations</vt:lpstr>
      <vt:lpstr>Table 5 - Windfall</vt:lpstr>
      <vt:lpstr>Table 6 - SDNP Capacity</vt:lpstr>
      <vt:lpstr>Table 7 Trajectory B</vt:lpstr>
      <vt:lpstr>Table 8 - Trajectory C, D &amp; E</vt:lpstr>
      <vt:lpstr>Revised Housing Trajectory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Toby Ayling</dc:creator>
  <cp:lastModifiedBy>Rosie Rivers</cp:lastModifiedBy>
  <dcterms:created xsi:type="dcterms:W3CDTF">2025-10-03T13:20:36Z</dcterms:created>
  <dcterms:modified xsi:type="dcterms:W3CDTF">2025-11-21T09:25:37Z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0x01010041CC1C6C75DCC242BE9D566CF1F1C70F0B00F9B78A89A761AB4595FCA11B77F72F60</vt:lpwstr>
  </property>
  <property fmtid="{D5CDD505-2E9C-101B-9397-08002B2CF9AE}" pid="3" name="Local Plan Category">
    <vt:lpwstr>83;#Research or Data|274de979-9608-4986-a95a-108d9e7558e7</vt:lpwstr>
  </property>
  <property fmtid="{D5CDD505-2E9C-101B-9397-08002B2CF9AE}" pid="4" name="TaxKeyword">
    <vt:lpwstr/>
  </property>
  <property fmtid="{D5CDD505-2E9C-101B-9397-08002B2CF9AE}" pid="5" name="cae9d47a58d3455c89610c31b8d3fbcb">
    <vt:lpwstr/>
  </property>
  <property fmtid="{D5CDD505-2E9C-101B-9397-08002B2CF9AE}" pid="6" name="Test">
    <vt:lpwstr/>
  </property>
</Properties>
</file>